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'Aktifler'!$B$2:$M$62</definedName>
    <definedName name="_xlnm.Print_Area" localSheetId="2">'Kar Zarar'!$B$2:$J$91</definedName>
    <definedName name="_xlnm.Print_Area" localSheetId="1">'Pasifler'!$B$5:$M$70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<sst xmlns="http://schemas.openxmlformats.org/spreadsheetml/2006/main" count="375" uniqueCount="232">
  <si>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</si>
  <si>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</si>
  <si>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</si>
  <si>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</si>
  <si>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</si>
  <si>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</si>
  <si>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</si>
  <si>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</si>
  <si>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</si>
  <si>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</si>
  <si>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</si>
  <si>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</si>
  <si>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</si>
  <si>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</si>
  <si>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</si>
  <si>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</si>
  <si>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</si>
  <si>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</si>
  <si>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</si>
  <si>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</si>
  <si>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</si>
  <si>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</si>
  <si>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</si>
  <si>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</si>
  <si>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</si>
  <si>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</si>
  <si>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</si>
  <si>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</si>
  <si>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</si>
  <si>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</si>
  <si>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</si>
  <si>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</si>
  <si>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</si>
  <si>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</si>
  <si>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</si>
  <si>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</si>
  <si>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</si>
  <si>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</si>
  <si>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</si>
  <si>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</si>
  <si>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</si>
  <si>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</si>
  <si>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</si>
  <si>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</si>
  <si>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</si>
  <si>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</si>
  <si>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</si>
  <si>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</si>
  <si>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</si>
  <si>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</si>
  <si>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</si>
  <si>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</si>
  <si>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</si>
  <si>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</si>
  <si>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</si>
  <si>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</si>
  <si>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</si>
  <si>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</si>
  <si>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</si>
  <si>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</si>
  <si>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</si>
  <si>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</si>
  <si>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</si>
  <si>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</si>
  <si>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</si>
  <si>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</si>
  <si>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</si>
  <si>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</si>
  <si>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</si>
  <si>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</si>
  <si>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</si>
  <si>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</si>
  <si>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</si>
  <si>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</si>
  <si>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</si>
  <si>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</si>
  <si>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</si>
  <si>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</si>
  <si>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</si>
  <si>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</si>
  <si>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</si>
  <si>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</si>
  <si>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</si>
  <si>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</si>
  <si>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</si>
  <si>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</si>
  <si>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</si>
  <si>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</si>
  <si>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</si>
  <si>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</si>
  <si>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</si>
  <si>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</si>
  <si>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</si>
  <si>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</si>
  <si>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</si>
  <si>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</si>
  <si>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</si>
  <si>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</si>
  <si>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</si>
  <si>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</si>
  <si>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</si>
  <si>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</si>
  <si>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</si>
  <si>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</si>
  <si>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</si>
  <si>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</si>
  <si>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</si>
  <si>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</si>
  <si>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</si>
  <si>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</si>
  <si>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</si>
  <si>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</si>
  <si>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</si>
  <si>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</si>
  <si>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</si>
  <si>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</si>
  <si>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</si>
  <si>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</si>
  <si>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</si>
  <si>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</si>
  <si>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</si>
  <si>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</si>
  <si>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</si>
  <si>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</si>
  <si>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</si>
  <si>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</si>
  <si>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</si>
  <si>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</si>
  <si>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</si>
  <si>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</si>
  <si>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</si>
  <si>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</si>
  <si>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</si>
  <si>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</si>
  <si>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</si>
  <si>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</si>
  <si>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</si>
  <si>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</si>
  <si>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</si>
  <si>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</si>
  <si>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</si>
  <si>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</si>
  <si>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</si>
  <si>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</si>
  <si>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</si>
  <si>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</si>
  <si>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</si>
  <si>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</si>
  <si>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</si>
  <si>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</si>
  <si>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</si>
  <si>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</si>
  <si>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</si>
  <si>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</si>
  <si>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</si>
  <si>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</si>
  <si>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</si>
  <si>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</si>
  <si>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</si>
  <si>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</si>
  <si>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</si>
  <si>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</si>
  <si>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</si>
  <si>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</si>
  <si>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</si>
  <si>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</si>
  <si>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</si>
  <si>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</si>
  <si>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</si>
  <si>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</si>
  <si>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</si>
  <si>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</si>
  <si>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</si>
  <si>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</si>
  <si>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</si>
  <si>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</si>
  <si>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</si>
  <si>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</si>
  <si>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</si>
  <si>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</si>
  <si>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</si>
  <si>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</si>
  <si>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</si>
  <si>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</si>
  <si>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</si>
  <si>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</si>
  <si>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</si>
  <si>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</si>
  <si>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</si>
  <si>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</si>
  <si>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</si>
  <si>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</si>
  <si>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</si>
  <si>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</si>
  <si>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</si>
  <si>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</si>
  <si>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</si>
  <si>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</si>
  <si>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</si>
  <si>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</si>
  <si>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</si>
  <si>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</si>
  <si>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</si>
  <si>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</si>
  <si>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</si>
  <si>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</si>
  <si>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</si>
  <si>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</si>
  <si>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</si>
  <si>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</si>
  <si>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</si>
  <si>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</si>
  <si>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</si>
  <si>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</si>
  <si>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</si>
  <si>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</si>
  <si>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</si>
  <si>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</si>
  <si>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</si>
  <si>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</si>
  <si>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</si>
  <si>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</si>
  <si>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</si>
  <si>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</si>
  <si>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</si>
  <si>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</si>
  <si>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</si>
  <si>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</si>
  <si>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</si>
  <si>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YAKIN DOĞU BANK LİMİTED (NEAR EAST BANK LIMITED)</t>
  </si>
  <si>
    <t>(31/12/2017)</t>
  </si>
  <si>
    <t>(31/12/2018)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</si>
</sst>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6">
      <selection activeCell="H14" sqref="H14:I14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9060230</v>
      </c>
      <c r="I9" s="209">
        <f>I10+I11+I12</f>
        <v>6719969</v>
      </c>
      <c r="J9" s="202">
        <f aca="true" t="shared" si="0" ref="J9:J14">H9+I9</f>
        <v>15780199</v>
      </c>
      <c r="K9" s="208">
        <f>K10+K11+K12</f>
        <v>5827811</v>
      </c>
      <c r="L9" s="209">
        <f>L10+L11+L12</f>
        <v>6001785.04</v>
      </c>
      <c r="M9" s="202">
        <f aca="true" t="shared" si="1" ref="M9:M14">K9+L9</f>
        <v>11829596.04</v>
      </c>
      <c r="N9" s="17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9060230</v>
      </c>
      <c r="I10" s="158">
        <v>0</v>
      </c>
      <c r="J10" s="203">
        <f t="shared" si="0"/>
        <v>9060230</v>
      </c>
      <c r="K10" s="157">
        <v>5827811</v>
      </c>
      <c r="L10" s="158"/>
      <c r="M10" s="203">
        <f t="shared" si="1"/>
        <v>5827811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>
        <v>0</v>
      </c>
      <c r="I11" s="158">
        <v>6719969</v>
      </c>
      <c r="J11" s="203">
        <f t="shared" si="0"/>
        <v>6719969</v>
      </c>
      <c r="K11" s="157"/>
      <c r="L11" s="158">
        <v>6001785.04</v>
      </c>
      <c r="M11" s="203">
        <f t="shared" si="1"/>
        <v>6001785.04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>
        <v>0</v>
      </c>
      <c r="I12" s="158">
        <v>0</v>
      </c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65619209.19</v>
      </c>
      <c r="I13" s="209">
        <f>I14+I15</f>
        <v>216228434.49</v>
      </c>
      <c r="J13" s="202">
        <f t="shared" si="0"/>
        <v>281847643.68</v>
      </c>
      <c r="K13" s="208">
        <f>K14+K15</f>
        <v>83599770.91</v>
      </c>
      <c r="L13" s="209">
        <f>L14+L15</f>
        <v>271339928.75</v>
      </c>
      <c r="M13" s="202">
        <f t="shared" si="1"/>
        <v>354939699.65999997</v>
      </c>
      <c r="N13" s="17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15850425.35</v>
      </c>
      <c r="I14" s="158">
        <v>132390253.72</v>
      </c>
      <c r="J14" s="203">
        <f t="shared" si="0"/>
        <v>148240679.07</v>
      </c>
      <c r="K14" s="157">
        <v>12985613.870000001</v>
      </c>
      <c r="L14" s="158">
        <v>140485137.25</v>
      </c>
      <c r="M14" s="203">
        <f t="shared" si="1"/>
        <v>153470751.12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49768783.839999996</v>
      </c>
      <c r="I15" s="211">
        <f>I16+I17+I18</f>
        <v>83838180.77000001</v>
      </c>
      <c r="J15" s="203">
        <f>H15+I15</f>
        <v>133606964.61000001</v>
      </c>
      <c r="K15" s="213">
        <f>K16+K17+K18</f>
        <v>70614157.03999999</v>
      </c>
      <c r="L15" s="211">
        <f>L16+L17+L18</f>
        <v>130854791.5</v>
      </c>
      <c r="M15" s="203">
        <f>K15+L15</f>
        <v>201468948.54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11726322.69</v>
      </c>
      <c r="I16" s="160">
        <v>61994432.17</v>
      </c>
      <c r="J16" s="204">
        <f aca="true" t="shared" si="2" ref="J16:J58">H16+I16</f>
        <v>73720754.86</v>
      </c>
      <c r="K16" s="159">
        <v>31292356.53</v>
      </c>
      <c r="L16" s="160">
        <v>119144251.35</v>
      </c>
      <c r="M16" s="204">
        <f aca="true" t="shared" si="3" ref="M16:M58">K16+L16</f>
        <v>150436607.88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38042461.15</v>
      </c>
      <c r="I17" s="160">
        <v>21843748.6</v>
      </c>
      <c r="J17" s="204">
        <f t="shared" si="2"/>
        <v>59886209.75</v>
      </c>
      <c r="K17" s="159">
        <v>39321800.51</v>
      </c>
      <c r="L17" s="160">
        <v>11710540.15</v>
      </c>
      <c r="M17" s="205">
        <f t="shared" si="3"/>
        <v>51032340.66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12547389.14</v>
      </c>
      <c r="I19" s="209">
        <f>I20+I21+I22+I23</f>
        <v>49277355.8</v>
      </c>
      <c r="J19" s="202">
        <f t="shared" si="2"/>
        <v>61824744.94</v>
      </c>
      <c r="K19" s="208">
        <f>K20+K21+K22+K23</f>
        <v>13455835.14</v>
      </c>
      <c r="L19" s="209">
        <f>L20+L21+L22+L23</f>
        <v>32568587.44</v>
      </c>
      <c r="M19" s="202">
        <f t="shared" si="3"/>
        <v>46024422.58</v>
      </c>
      <c r="N19" s="17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/>
      <c r="I20" s="158"/>
      <c r="J20" s="203">
        <f t="shared" si="2"/>
        <v>0</v>
      </c>
      <c r="K20" s="157"/>
      <c r="L20" s="158"/>
      <c r="M20" s="203">
        <f t="shared" si="3"/>
        <v>0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12547389.14</v>
      </c>
      <c r="I23" s="158">
        <v>49277355.8</v>
      </c>
      <c r="J23" s="203">
        <f t="shared" si="2"/>
        <v>61824744.94</v>
      </c>
      <c r="K23" s="157">
        <v>13455835.14</v>
      </c>
      <c r="L23" s="158">
        <v>32568587.44</v>
      </c>
      <c r="M23" s="203">
        <f t="shared" si="3"/>
        <v>46024422.58</v>
      </c>
      <c r="N23" s="174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395306067.96000004</v>
      </c>
      <c r="I24" s="209">
        <f>I25+I26</f>
        <v>639992542.66</v>
      </c>
      <c r="J24" s="202">
        <f t="shared" si="2"/>
        <v>1035298610.62</v>
      </c>
      <c r="K24" s="208">
        <f>K25+K26</f>
        <v>334843418.9</v>
      </c>
      <c r="L24" s="209">
        <f>L25+L26</f>
        <v>423554931.7</v>
      </c>
      <c r="M24" s="202">
        <f t="shared" si="3"/>
        <v>758398350.5999999</v>
      </c>
      <c r="N24" s="175"/>
    </row>
    <row r="25" spans="1:14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159183885.26000002</v>
      </c>
      <c r="I25" s="158">
        <v>192553673.77</v>
      </c>
      <c r="J25" s="203">
        <f t="shared" si="2"/>
        <v>351737559.03000003</v>
      </c>
      <c r="K25" s="157">
        <v>101265168.36</v>
      </c>
      <c r="L25" s="158">
        <v>130520655.36</v>
      </c>
      <c r="M25" s="203">
        <f t="shared" si="3"/>
        <v>231785823.72</v>
      </c>
      <c r="N25" s="174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236122182.70000002</v>
      </c>
      <c r="I26" s="158">
        <v>447438868.89</v>
      </c>
      <c r="J26" s="203">
        <f t="shared" si="2"/>
        <v>683561051.59</v>
      </c>
      <c r="K26" s="157">
        <v>233578250.54</v>
      </c>
      <c r="L26" s="158">
        <v>293034276.34</v>
      </c>
      <c r="M26" s="203">
        <f t="shared" si="3"/>
        <v>526612526.88</v>
      </c>
      <c r="N26" s="174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30294489.090000004</v>
      </c>
      <c r="I27" s="209">
        <f>I28+I31+I34</f>
        <v>0</v>
      </c>
      <c r="J27" s="202">
        <f t="shared" si="2"/>
        <v>30294489.090000004</v>
      </c>
      <c r="K27" s="208">
        <f>K28+K31+K34</f>
        <v>29847441.120000005</v>
      </c>
      <c r="L27" s="209">
        <f>L28+L31+L34</f>
        <v>0</v>
      </c>
      <c r="M27" s="202">
        <f t="shared" si="3"/>
        <v>29847441.120000005</v>
      </c>
      <c r="N27" s="17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2469873.03</v>
      </c>
      <c r="I28" s="211">
        <f>I29+I30</f>
        <v>0</v>
      </c>
      <c r="J28" s="203">
        <f t="shared" si="2"/>
        <v>2469873.03</v>
      </c>
      <c r="K28" s="210">
        <f>K29+K30</f>
        <v>6085403.43</v>
      </c>
      <c r="L28" s="211">
        <f>L29+L30</f>
        <v>0</v>
      </c>
      <c r="M28" s="203">
        <f t="shared" si="3"/>
        <v>6085403.43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2692316.42</v>
      </c>
      <c r="I29" s="161"/>
      <c r="J29" s="203">
        <f t="shared" si="2"/>
        <v>2692316.42</v>
      </c>
      <c r="K29" s="147">
        <v>6521143.35</v>
      </c>
      <c r="L29" s="161"/>
      <c r="M29" s="203">
        <f t="shared" si="3"/>
        <v>6521143.35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-222443.39</v>
      </c>
      <c r="I30" s="163"/>
      <c r="J30" s="203">
        <f t="shared" si="2"/>
        <v>-222443.39</v>
      </c>
      <c r="K30" s="162">
        <v>-435739.92</v>
      </c>
      <c r="L30" s="163"/>
      <c r="M30" s="203">
        <f t="shared" si="3"/>
        <v>-435739.92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5525070.609999999</v>
      </c>
      <c r="I31" s="211">
        <f>I32+I33</f>
        <v>0</v>
      </c>
      <c r="J31" s="203">
        <f t="shared" si="2"/>
        <v>5525070.609999999</v>
      </c>
      <c r="K31" s="212">
        <f>K32+K33</f>
        <v>3003922.87</v>
      </c>
      <c r="L31" s="211">
        <f>L32+L33</f>
        <v>0</v>
      </c>
      <c r="M31" s="203">
        <f t="shared" si="3"/>
        <v>3003922.87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6626653.06</v>
      </c>
      <c r="I32" s="161"/>
      <c r="J32" s="203">
        <f t="shared" si="2"/>
        <v>6626653.06</v>
      </c>
      <c r="K32" s="147">
        <v>4222533.16</v>
      </c>
      <c r="L32" s="161"/>
      <c r="M32" s="203">
        <f t="shared" si="3"/>
        <v>4222533.16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-1101582.45</v>
      </c>
      <c r="I33" s="163"/>
      <c r="J33" s="203">
        <f t="shared" si="2"/>
        <v>-1101582.45</v>
      </c>
      <c r="K33" s="162">
        <v>-1218610.29</v>
      </c>
      <c r="L33" s="163"/>
      <c r="M33" s="203">
        <f t="shared" si="3"/>
        <v>-1218610.29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22299545.450000003</v>
      </c>
      <c r="I34" s="211">
        <f>I35+I36</f>
        <v>0</v>
      </c>
      <c r="J34" s="203">
        <f t="shared" si="2"/>
        <v>22299545.450000003</v>
      </c>
      <c r="K34" s="210">
        <f>K35+K36</f>
        <v>20758114.820000004</v>
      </c>
      <c r="L34" s="211">
        <f>L35+L36</f>
        <v>0</v>
      </c>
      <c r="M34" s="203">
        <f t="shared" si="3"/>
        <v>20758114.820000004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44259747.81</v>
      </c>
      <c r="I35" s="161"/>
      <c r="J35" s="203">
        <f t="shared" si="2"/>
        <v>44259747.81</v>
      </c>
      <c r="K35" s="147">
        <v>40421526.56</v>
      </c>
      <c r="L35" s="161"/>
      <c r="M35" s="203">
        <f t="shared" si="3"/>
        <v>40421526.56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-21960202.36</v>
      </c>
      <c r="I36" s="163"/>
      <c r="J36" s="203">
        <f t="shared" si="2"/>
        <v>-21960202.36</v>
      </c>
      <c r="K36" s="162">
        <v>-19663411.74</v>
      </c>
      <c r="L36" s="163"/>
      <c r="M36" s="203">
        <f t="shared" si="3"/>
        <v>-19663411.74</v>
      </c>
      <c r="N36" s="174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3755275.13</v>
      </c>
      <c r="I37" s="209">
        <f>I38+I39+I40</f>
        <v>7242399.38</v>
      </c>
      <c r="J37" s="202">
        <f t="shared" si="2"/>
        <v>10997674.51</v>
      </c>
      <c r="K37" s="208">
        <f>K38+K39+K40</f>
        <v>2862308.87</v>
      </c>
      <c r="L37" s="209">
        <f>L38+L39+L40</f>
        <v>1232211.5099999998</v>
      </c>
      <c r="M37" s="202">
        <f t="shared" si="3"/>
        <v>4094520.38</v>
      </c>
      <c r="N37" s="17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2437886.17</v>
      </c>
      <c r="I38" s="158">
        <v>6232956.43</v>
      </c>
      <c r="J38" s="203">
        <f t="shared" si="2"/>
        <v>8670842.6</v>
      </c>
      <c r="K38" s="157">
        <v>1438170.3</v>
      </c>
      <c r="L38" s="158">
        <v>515311.2</v>
      </c>
      <c r="M38" s="203">
        <f t="shared" si="3"/>
        <v>1953481.5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495047.03</v>
      </c>
      <c r="I39" s="158">
        <v>771502.41</v>
      </c>
      <c r="J39" s="203">
        <f t="shared" si="2"/>
        <v>1266549.44</v>
      </c>
      <c r="K39" s="157">
        <v>440569.5</v>
      </c>
      <c r="L39" s="158">
        <v>544698.95</v>
      </c>
      <c r="M39" s="203">
        <f t="shared" si="3"/>
        <v>985268.45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822341.9299999999</v>
      </c>
      <c r="I40" s="158">
        <v>237940.53999999998</v>
      </c>
      <c r="J40" s="203">
        <f t="shared" si="2"/>
        <v>1060282.47</v>
      </c>
      <c r="K40" s="157">
        <v>983569.0700000001</v>
      </c>
      <c r="L40" s="158">
        <v>172201.36</v>
      </c>
      <c r="M40" s="203">
        <f t="shared" si="3"/>
        <v>1155770.4300000002</v>
      </c>
      <c r="N40" s="174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33167966</v>
      </c>
      <c r="I44" s="155">
        <v>55185946.19</v>
      </c>
      <c r="J44" s="202">
        <f t="shared" si="2"/>
        <v>88353912.19</v>
      </c>
      <c r="K44" s="154">
        <v>34252195</v>
      </c>
      <c r="L44" s="155">
        <v>51972736.48</v>
      </c>
      <c r="M44" s="202">
        <f t="shared" si="3"/>
        <v>86224931.47999999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6103316.88</v>
      </c>
      <c r="I45" s="155">
        <v>1308708.48</v>
      </c>
      <c r="J45" s="202">
        <f t="shared" si="2"/>
        <v>7412025.359999999</v>
      </c>
      <c r="K45" s="154">
        <v>7181614.94</v>
      </c>
      <c r="L45" s="155">
        <v>877566.79</v>
      </c>
      <c r="M45" s="202">
        <f t="shared" si="3"/>
        <v>8059181.73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1830000</v>
      </c>
      <c r="I46" s="209">
        <f>I47+I48</f>
        <v>0</v>
      </c>
      <c r="J46" s="202">
        <f t="shared" si="2"/>
        <v>1830000</v>
      </c>
      <c r="K46" s="208">
        <f>K47+K48</f>
        <v>230000</v>
      </c>
      <c r="L46" s="209">
        <f>L47+L48</f>
        <v>0</v>
      </c>
      <c r="M46" s="202">
        <f t="shared" si="3"/>
        <v>230000</v>
      </c>
      <c r="N46" s="17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1820000</v>
      </c>
      <c r="I47" s="158"/>
      <c r="J47" s="203">
        <f t="shared" si="2"/>
        <v>1820000</v>
      </c>
      <c r="K47" s="157">
        <v>220000</v>
      </c>
      <c r="L47" s="158"/>
      <c r="M47" s="203">
        <f t="shared" si="3"/>
        <v>220000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10000</v>
      </c>
      <c r="I48" s="158"/>
      <c r="J48" s="203">
        <f t="shared" si="2"/>
        <v>10000</v>
      </c>
      <c r="K48" s="157">
        <v>10000</v>
      </c>
      <c r="L48" s="158"/>
      <c r="M48" s="203">
        <f t="shared" si="3"/>
        <v>10000</v>
      </c>
      <c r="N48" s="174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2092773</v>
      </c>
      <c r="I49" s="209">
        <f>I50+I51</f>
        <v>0</v>
      </c>
      <c r="J49" s="202">
        <f t="shared" si="2"/>
        <v>2092773</v>
      </c>
      <c r="K49" s="208">
        <f>K50+K51</f>
        <v>2092773</v>
      </c>
      <c r="L49" s="209">
        <f>L50+L51</f>
        <v>0</v>
      </c>
      <c r="M49" s="202">
        <f t="shared" si="3"/>
        <v>2092773</v>
      </c>
      <c r="N49" s="17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2092773</v>
      </c>
      <c r="I50" s="158"/>
      <c r="J50" s="203">
        <f t="shared" si="2"/>
        <v>2092773</v>
      </c>
      <c r="K50" s="157">
        <v>2092773</v>
      </c>
      <c r="L50" s="158"/>
      <c r="M50" s="203">
        <f t="shared" si="3"/>
        <v>2092773</v>
      </c>
      <c r="N50" s="174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31530695.11</v>
      </c>
      <c r="I55" s="209">
        <f>I56+I57</f>
        <v>0</v>
      </c>
      <c r="J55" s="202">
        <f t="shared" si="2"/>
        <v>31530695.11</v>
      </c>
      <c r="K55" s="208">
        <f>K56+K57</f>
        <v>20843564.34</v>
      </c>
      <c r="L55" s="209">
        <f>L56+L57</f>
        <v>0</v>
      </c>
      <c r="M55" s="202">
        <f t="shared" si="3"/>
        <v>20843564.34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45616543.08</v>
      </c>
      <c r="I56" s="158"/>
      <c r="J56" s="203">
        <f t="shared" si="2"/>
        <v>45616543.08</v>
      </c>
      <c r="K56" s="157">
        <v>31284042.88</v>
      </c>
      <c r="L56" s="158"/>
      <c r="M56" s="203">
        <f t="shared" si="3"/>
        <v>31284042.88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-14085847.97</v>
      </c>
      <c r="I57" s="158"/>
      <c r="J57" s="203">
        <f t="shared" si="2"/>
        <v>-14085847.97</v>
      </c>
      <c r="K57" s="157">
        <v>-10440478.54</v>
      </c>
      <c r="L57" s="158"/>
      <c r="M57" s="203">
        <f t="shared" si="3"/>
        <v>-10440478.54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15545469.74</v>
      </c>
      <c r="I58" s="155">
        <v>645008</v>
      </c>
      <c r="J58" s="202">
        <f t="shared" si="2"/>
        <v>16190477.74</v>
      </c>
      <c r="K58" s="154">
        <v>15894241.33</v>
      </c>
      <c r="L58" s="155">
        <v>720863.24</v>
      </c>
      <c r="M58" s="202">
        <f t="shared" si="3"/>
        <v>16615104.57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606852881.24</v>
      </c>
      <c r="I60" s="215">
        <f>I58+I55+I52+I49+I46+I45+I44+I41+I37+I27+I24+I19+I13+I9</f>
        <v>976600363.9999999</v>
      </c>
      <c r="J60" s="207">
        <f>H60+I60</f>
        <v>1583453245.2399998</v>
      </c>
      <c r="K60" s="214">
        <f>K58+K55+K52+K49+K46+K45+K44+K41+K37+K27+K24+K19+K13+K9</f>
        <v>550930974.55</v>
      </c>
      <c r="L60" s="215">
        <f>L58+L55+L52+L49+L46+L45+L44+L41+L37+L27+L24+L19+L13+L9</f>
        <v>788268610.9499999</v>
      </c>
      <c r="M60" s="207">
        <f>K60+L60</f>
        <v>1339199585.5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34">
      <selection activeCell="K83" sqref="K83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YAKIN DOĞU BANK LİMİTED (NEAR EAST BANK LIMITED)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(31/12/2018)</v>
      </c>
      <c r="J7" s="133"/>
      <c r="K7" s="110"/>
      <c r="L7" s="218" t="str">
        <f>Aktifler!L7</f>
        <v>(31/12/2017)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444304793.78</v>
      </c>
      <c r="I9" s="94">
        <f>I10+I11+I12+I13+I14+I15</f>
        <v>958317169.7699999</v>
      </c>
      <c r="J9" s="82">
        <f aca="true" t="shared" si="0" ref="J9:J57">H9+I9</f>
        <v>1402621963.5499997</v>
      </c>
      <c r="K9" s="93">
        <f>K10+K11+K12+K13+K14+K15</f>
        <v>444995687.64</v>
      </c>
      <c r="L9" s="94">
        <f>L10+L11+L12+L13+L14+L15</f>
        <v>773558639.9900001</v>
      </c>
      <c r="M9" s="82">
        <f aca="true" t="shared" si="1" ref="M9:M57">K9+L9</f>
        <v>1218554327.63</v>
      </c>
      <c r="N9" s="137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294225257.84</v>
      </c>
      <c r="I10" s="67">
        <v>712032081.76</v>
      </c>
      <c r="J10" s="83">
        <f t="shared" si="0"/>
        <v>1006257339.5999999</v>
      </c>
      <c r="K10" s="66">
        <v>323413717.37999994</v>
      </c>
      <c r="L10" s="67">
        <v>576945328.0200001</v>
      </c>
      <c r="M10" s="83">
        <f t="shared" si="1"/>
        <v>900359045.4000001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85096515.38</v>
      </c>
      <c r="I11" s="67">
        <v>26477596.28</v>
      </c>
      <c r="J11" s="83">
        <f t="shared" si="0"/>
        <v>111574111.66</v>
      </c>
      <c r="K11" s="66">
        <v>67536846.65</v>
      </c>
      <c r="L11" s="67">
        <v>16446161.120000001</v>
      </c>
      <c r="M11" s="83">
        <f t="shared" si="1"/>
        <v>83983007.77000001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49138171.589999996</v>
      </c>
      <c r="I12" s="67">
        <v>77401361.17999999</v>
      </c>
      <c r="J12" s="83">
        <f t="shared" si="0"/>
        <v>126539532.76999998</v>
      </c>
      <c r="K12" s="66">
        <v>30893385.970000003</v>
      </c>
      <c r="L12" s="67">
        <v>71569340.89</v>
      </c>
      <c r="M12" s="83">
        <f t="shared" si="1"/>
        <v>102462726.86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428106.36</v>
      </c>
      <c r="I13" s="67">
        <v>840947.29</v>
      </c>
      <c r="J13" s="83">
        <f t="shared" si="0"/>
        <v>1269053.65</v>
      </c>
      <c r="K13" s="66">
        <v>2511835.9</v>
      </c>
      <c r="L13" s="67">
        <v>636541.14</v>
      </c>
      <c r="M13" s="83">
        <f t="shared" si="1"/>
        <v>3148377.04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15416742.610000001</v>
      </c>
      <c r="I14" s="67">
        <v>141565183.26</v>
      </c>
      <c r="J14" s="83">
        <f t="shared" si="0"/>
        <v>156981925.87</v>
      </c>
      <c r="K14" s="66">
        <v>20639901.740000002</v>
      </c>
      <c r="L14" s="67">
        <v>107961268.82000001</v>
      </c>
      <c r="M14" s="83">
        <f t="shared" si="1"/>
        <v>128601170.56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0</v>
      </c>
      <c r="M17" s="85">
        <f t="shared" si="1"/>
        <v>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/>
      <c r="J18" s="83">
        <f t="shared" si="0"/>
        <v>0</v>
      </c>
      <c r="K18" s="66"/>
      <c r="L18" s="67"/>
      <c r="M18" s="83">
        <f t="shared" si="1"/>
        <v>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0</v>
      </c>
      <c r="I21" s="71">
        <v>0</v>
      </c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0</v>
      </c>
      <c r="I22" s="71">
        <v>0</v>
      </c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3822975.25</v>
      </c>
      <c r="I28" s="94">
        <f>I29+I30+I31</f>
        <v>2285124.34</v>
      </c>
      <c r="J28" s="82">
        <f t="shared" si="0"/>
        <v>6108099.59</v>
      </c>
      <c r="K28" s="93">
        <f>K29+K30+K31</f>
        <v>2639818.1700000004</v>
      </c>
      <c r="L28" s="94">
        <f>L29+L30+L31</f>
        <v>1895972.0299999998</v>
      </c>
      <c r="M28" s="82">
        <f t="shared" si="1"/>
        <v>4535790.2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3577031.87</v>
      </c>
      <c r="I29" s="67">
        <v>2190102.34</v>
      </c>
      <c r="J29" s="83">
        <f t="shared" si="0"/>
        <v>5767134.21</v>
      </c>
      <c r="K29" s="66">
        <v>2572750.7</v>
      </c>
      <c r="L29" s="67">
        <v>1888559.15</v>
      </c>
      <c r="M29" s="83">
        <f t="shared" si="1"/>
        <v>4461309.85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245943.38</v>
      </c>
      <c r="I31" s="67">
        <v>95022</v>
      </c>
      <c r="J31" s="83">
        <f t="shared" si="0"/>
        <v>340965.38</v>
      </c>
      <c r="K31" s="66">
        <v>67067.47</v>
      </c>
      <c r="L31" s="67">
        <v>7412.88</v>
      </c>
      <c r="M31" s="83">
        <f t="shared" si="1"/>
        <v>74480.35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2841554.13</v>
      </c>
      <c r="I35" s="64">
        <v>373551.56</v>
      </c>
      <c r="J35" s="82">
        <f t="shared" si="0"/>
        <v>3215105.69</v>
      </c>
      <c r="K35" s="63">
        <v>2045128.83</v>
      </c>
      <c r="L35" s="64">
        <v>195994.87</v>
      </c>
      <c r="M35" s="82">
        <f t="shared" si="1"/>
        <v>2241123.7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9560116.04</v>
      </c>
      <c r="I37" s="64">
        <v>2907672.88</v>
      </c>
      <c r="J37" s="82">
        <f t="shared" si="0"/>
        <v>12467788.919999998</v>
      </c>
      <c r="K37" s="63">
        <v>7652660.29</v>
      </c>
      <c r="L37" s="64">
        <v>1908823.33</v>
      </c>
      <c r="M37" s="82">
        <f t="shared" si="1"/>
        <v>9561483.620000001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15948738.15</v>
      </c>
      <c r="I38" s="94">
        <f>I39+I40+I41+I42</f>
        <v>0</v>
      </c>
      <c r="J38" s="82">
        <f t="shared" si="0"/>
        <v>15948738.15</v>
      </c>
      <c r="K38" s="93">
        <f>K39+K40+K41+K42</f>
        <v>9800990.74</v>
      </c>
      <c r="L38" s="94">
        <f>L39+L40+L41+L42</f>
        <v>0</v>
      </c>
      <c r="M38" s="82">
        <f t="shared" si="1"/>
        <v>9800990.74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9669131.15</v>
      </c>
      <c r="I40" s="67"/>
      <c r="J40" s="83">
        <f t="shared" si="0"/>
        <v>9669131.15</v>
      </c>
      <c r="K40" s="66">
        <v>6968601.74</v>
      </c>
      <c r="L40" s="67"/>
      <c r="M40" s="83">
        <f t="shared" si="1"/>
        <v>6968601.74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6279607</v>
      </c>
      <c r="I41" s="67"/>
      <c r="J41" s="83">
        <f t="shared" si="0"/>
        <v>6279607</v>
      </c>
      <c r="K41" s="66">
        <v>2832389</v>
      </c>
      <c r="L41" s="67"/>
      <c r="M41" s="83">
        <f t="shared" si="1"/>
        <v>2832389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9665559.5</v>
      </c>
      <c r="I43" s="64">
        <v>1525546</v>
      </c>
      <c r="J43" s="82">
        <f t="shared" si="0"/>
        <v>11191105.5</v>
      </c>
      <c r="K43" s="63">
        <v>3086514.53</v>
      </c>
      <c r="L43" s="64">
        <v>4889700.850000001</v>
      </c>
      <c r="M43" s="82">
        <f t="shared" si="1"/>
        <v>7976215.380000001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91000757.48</v>
      </c>
      <c r="I44" s="94">
        <f>I45+I48+I52+I53+I54+I55</f>
        <v>0</v>
      </c>
      <c r="J44" s="82">
        <f t="shared" si="0"/>
        <v>91000757.48</v>
      </c>
      <c r="K44" s="93">
        <f>K45+K48+K52+K53+K54+K55</f>
        <v>65048727.48</v>
      </c>
      <c r="L44" s="94">
        <f>L45+L48+L52+L53+L54+L55</f>
        <v>0</v>
      </c>
      <c r="M44" s="82">
        <f t="shared" si="1"/>
        <v>65048727.48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86000000</v>
      </c>
      <c r="I45" s="98">
        <f>I46+I47</f>
        <v>0</v>
      </c>
      <c r="J45" s="83">
        <f t="shared" si="0"/>
        <v>86000000</v>
      </c>
      <c r="K45" s="97">
        <f>K46+K47</f>
        <v>61000000</v>
      </c>
      <c r="L45" s="98">
        <f>L46+L47</f>
        <v>0</v>
      </c>
      <c r="M45" s="83">
        <f t="shared" si="1"/>
        <v>61000000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95000000</v>
      </c>
      <c r="I46" s="73"/>
      <c r="J46" s="83">
        <f t="shared" si="0"/>
        <v>95000000</v>
      </c>
      <c r="K46" s="72">
        <v>61000000</v>
      </c>
      <c r="L46" s="73"/>
      <c r="M46" s="83">
        <f t="shared" si="1"/>
        <v>61000000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-9000000</v>
      </c>
      <c r="I47" s="71"/>
      <c r="J47" s="83">
        <f t="shared" si="0"/>
        <v>-9000000</v>
      </c>
      <c r="K47" s="70"/>
      <c r="L47" s="71"/>
      <c r="M47" s="83">
        <f t="shared" si="1"/>
        <v>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4980757.48</v>
      </c>
      <c r="I48" s="98">
        <f>I49+I50+I51</f>
        <v>0</v>
      </c>
      <c r="J48" s="83">
        <f t="shared" si="0"/>
        <v>4980757.48</v>
      </c>
      <c r="K48" s="97">
        <f>K49+K50+K51</f>
        <v>4028727.48</v>
      </c>
      <c r="L48" s="98">
        <f>L49+L50+L51</f>
        <v>0</v>
      </c>
      <c r="M48" s="83">
        <f t="shared" si="1"/>
        <v>4028727.48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4980757.48</v>
      </c>
      <c r="I49" s="75"/>
      <c r="J49" s="83">
        <f t="shared" si="0"/>
        <v>4980757.48</v>
      </c>
      <c r="K49" s="74">
        <v>4028727.48</v>
      </c>
      <c r="L49" s="75"/>
      <c r="M49" s="83">
        <f t="shared" si="1"/>
        <v>4028727.48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20000</v>
      </c>
      <c r="I54" s="67"/>
      <c r="J54" s="83">
        <f t="shared" si="0"/>
        <v>20000</v>
      </c>
      <c r="K54" s="66">
        <v>20000</v>
      </c>
      <c r="L54" s="67"/>
      <c r="M54" s="83">
        <f t="shared" si="1"/>
        <v>20000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/>
      <c r="I57" s="77"/>
      <c r="J57" s="83">
        <f t="shared" si="0"/>
        <v>0</v>
      </c>
      <c r="K57" s="76"/>
      <c r="L57" s="77"/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40899685.8</v>
      </c>
      <c r="I58" s="94">
        <f>I59+I60</f>
        <v>0</v>
      </c>
      <c r="J58" s="82">
        <f>H58+I58</f>
        <v>40899685.8</v>
      </c>
      <c r="K58" s="93">
        <f>K59+K60</f>
        <v>21480926.92</v>
      </c>
      <c r="L58" s="94">
        <f>L59+L60</f>
        <v>0</v>
      </c>
      <c r="M58" s="82">
        <f>K58+L58</f>
        <v>21480926.92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20370789</v>
      </c>
      <c r="I59" s="67"/>
      <c r="J59" s="83">
        <f>H59+I59</f>
        <v>20370789</v>
      </c>
      <c r="K59" s="66">
        <v>9520299</v>
      </c>
      <c r="L59" s="67"/>
      <c r="M59" s="83">
        <f>K59+L59</f>
        <v>9520299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20528896.8</v>
      </c>
      <c r="I60" s="67"/>
      <c r="J60" s="83">
        <f>H60+I60</f>
        <v>20528896.8</v>
      </c>
      <c r="K60" s="66">
        <v>11960627.92</v>
      </c>
      <c r="L60" s="67"/>
      <c r="M60" s="83">
        <f>K60+L60</f>
        <v>11960627.92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618044180.13</v>
      </c>
      <c r="I62" s="100">
        <f>I58+I44+I43+I38+I37+I36+I35+I32+I28+I24+I23+I17+I16+I9</f>
        <v>965409064.5499998</v>
      </c>
      <c r="J62" s="89">
        <f>H62+I62</f>
        <v>1583453244.6799998</v>
      </c>
      <c r="K62" s="99">
        <f>K58+K44+K43+K38+K37+K36+K35+K32+K28+K24+K17+K16+K9+K23</f>
        <v>556750454.6</v>
      </c>
      <c r="L62" s="100">
        <f>L58+L44+L43+L38+L37+L36+L35+L32+L28+L24+L23+L17+L16+L9</f>
        <v>782449131.0700002</v>
      </c>
      <c r="M62" s="89">
        <f>K62+L62</f>
        <v>1339199585.67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9269274.86</v>
      </c>
      <c r="I66" s="80">
        <v>14916319.82</v>
      </c>
      <c r="J66" s="90">
        <f>H66+I66</f>
        <v>24185594.68</v>
      </c>
      <c r="K66" s="79">
        <v>8320682.75</v>
      </c>
      <c r="L66" s="80">
        <v>18911600.84</v>
      </c>
      <c r="M66" s="90">
        <f>K66+L66</f>
        <v>27232283.59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42746866.62</v>
      </c>
      <c r="I67" s="80">
        <v>0</v>
      </c>
      <c r="J67" s="90">
        <f>H67+I67</f>
        <v>42746866.62</v>
      </c>
      <c r="K67" s="79">
        <v>47430041.94</v>
      </c>
      <c r="L67" s="80">
        <v>0</v>
      </c>
      <c r="M67" s="90">
        <f>K67+L67</f>
        <v>47430041.94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34449137.61</v>
      </c>
      <c r="I68" s="80">
        <v>37522802.12</v>
      </c>
      <c r="J68" s="90">
        <f>H68+I68</f>
        <v>71971939.72999999</v>
      </c>
      <c r="K68" s="79">
        <v>22546987.86</v>
      </c>
      <c r="L68" s="80">
        <v>24320456.74</v>
      </c>
      <c r="M68" s="90">
        <f>K68+L68</f>
        <v>46867444.599999994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250167419.11</v>
      </c>
      <c r="I69" s="81">
        <v>989171334.24</v>
      </c>
      <c r="J69" s="91">
        <f>H69+I69</f>
        <v>1239338753.35</v>
      </c>
      <c r="K69" s="79">
        <v>193467561.02</v>
      </c>
      <c r="L69" s="81">
        <v>625554580.74</v>
      </c>
      <c r="M69" s="91">
        <f>K69+L69</f>
        <v>819022141.76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336632698.20000005</v>
      </c>
      <c r="I70" s="100">
        <f>I66+I67+I68+I69</f>
        <v>1041610456.1800001</v>
      </c>
      <c r="J70" s="92">
        <f>H70+I70</f>
        <v>1378243154.38</v>
      </c>
      <c r="K70" s="99">
        <f>K66+K67+K68+K69</f>
        <v>271765273.57</v>
      </c>
      <c r="L70" s="100">
        <f>L66+L67+L68+L69</f>
        <v>668786638.32</v>
      </c>
      <c r="M70" s="89">
        <f>K70+L70</f>
        <v>940551911.8900001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tabSelected="1" zoomScale="75" zoomScaleNormal="75" zoomScalePageLayoutView="0" workbookViewId="0" topLeftCell="A52">
      <selection activeCell="H95" sqref="H95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2" width="9.140625" style="1" customWidth="1"/>
    <col min="13" max="13" width="10.00390625" style="1" bestFit="1" customWidth="1"/>
    <col min="14" max="17" width="9.140625" style="1" customWidth="1"/>
    <col min="18" max="18" width="12.140625" style="1" bestFit="1" customWidth="1"/>
    <col min="19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YAKIN DOĞU BANK LİMİTED (NEAR EAST BANK LIMITED)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(31/12/2018)</v>
      </c>
      <c r="I8" s="218" t="str">
        <f>Aktifler!L7</f>
        <v>(31/12/2017)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3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134934654.33</v>
      </c>
      <c r="I10" s="56">
        <f>I11+I19+I20+I25+I28</f>
        <v>94453417.69</v>
      </c>
      <c r="J10" s="9"/>
      <c r="L10" s="2"/>
      <c r="M10" s="2"/>
    </row>
    <row r="11" spans="2:13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112590708.44</v>
      </c>
      <c r="I11" s="57">
        <f>I12+I15+I18</f>
        <v>82390326.64</v>
      </c>
      <c r="J11" s="9"/>
      <c r="L11" s="2"/>
      <c r="M11" s="2"/>
    </row>
    <row r="12" spans="2:13" ht="15.75">
      <c r="B12" s="38"/>
      <c r="C12" s="46"/>
      <c r="D12" s="39" t="s">
        <v>100</v>
      </c>
      <c r="E12" s="39"/>
      <c r="F12" s="39"/>
      <c r="G12" s="241"/>
      <c r="H12" s="58">
        <f>H13+H14</f>
        <v>62291583.48</v>
      </c>
      <c r="I12" s="58">
        <f>I13+I14</f>
        <v>46806708.77</v>
      </c>
      <c r="J12" s="9"/>
      <c r="L12" s="2"/>
      <c r="M12" s="2"/>
    </row>
    <row r="13" spans="2:13" ht="15.75">
      <c r="B13" s="38"/>
      <c r="C13" s="46"/>
      <c r="D13" s="39" t="s">
        <v>101</v>
      </c>
      <c r="E13" s="39"/>
      <c r="F13" s="39"/>
      <c r="G13" s="242"/>
      <c r="H13" s="18">
        <v>24701131.43</v>
      </c>
      <c r="I13" s="18">
        <v>15489362.48</v>
      </c>
      <c r="J13" s="9"/>
      <c r="L13" s="2"/>
      <c r="M13" s="2"/>
    </row>
    <row r="14" spans="2:13" ht="15.75">
      <c r="B14" s="38"/>
      <c r="C14" s="46"/>
      <c r="D14" s="39" t="s">
        <v>102</v>
      </c>
      <c r="E14" s="39"/>
      <c r="F14" s="39"/>
      <c r="G14" s="242"/>
      <c r="H14" s="18">
        <v>37590452.05</v>
      </c>
      <c r="I14" s="18">
        <v>31317346.290000003</v>
      </c>
      <c r="J14" s="9"/>
      <c r="L14" s="2"/>
      <c r="M14" s="2"/>
    </row>
    <row r="15" spans="2:13" ht="15.75">
      <c r="B15" s="38"/>
      <c r="C15" s="46"/>
      <c r="D15" s="47" t="s">
        <v>103</v>
      </c>
      <c r="E15" s="39"/>
      <c r="F15" s="39"/>
      <c r="G15" s="241"/>
      <c r="H15" s="58">
        <f>H16+H17</f>
        <v>47294520.89</v>
      </c>
      <c r="I15" s="58">
        <f>I16+I17</f>
        <v>28939175.38</v>
      </c>
      <c r="J15" s="9"/>
      <c r="L15" s="2"/>
      <c r="M15" s="2"/>
    </row>
    <row r="16" spans="2:13" ht="15.75">
      <c r="B16" s="38"/>
      <c r="C16" s="46"/>
      <c r="D16" s="39" t="s">
        <v>101</v>
      </c>
      <c r="E16" s="39"/>
      <c r="F16" s="39"/>
      <c r="G16" s="242"/>
      <c r="H16" s="18">
        <v>13796448.97</v>
      </c>
      <c r="I16" s="18">
        <v>9507957.79</v>
      </c>
      <c r="J16" s="9"/>
      <c r="L16" s="2"/>
      <c r="M16" s="2"/>
    </row>
    <row r="17" spans="2:13" ht="15.75">
      <c r="B17" s="38"/>
      <c r="C17" s="46"/>
      <c r="D17" s="39" t="s">
        <v>102</v>
      </c>
      <c r="E17" s="39"/>
      <c r="F17" s="39"/>
      <c r="G17" s="242"/>
      <c r="H17" s="18">
        <v>33498071.919999998</v>
      </c>
      <c r="I17" s="18">
        <v>19431217.59</v>
      </c>
      <c r="J17" s="9"/>
      <c r="L17" s="2"/>
      <c r="M17" s="2"/>
    </row>
    <row r="18" spans="2:13" ht="15.75">
      <c r="B18" s="38"/>
      <c r="C18" s="46"/>
      <c r="D18" s="39" t="s">
        <v>104</v>
      </c>
      <c r="E18" s="39"/>
      <c r="F18" s="39"/>
      <c r="G18" s="241"/>
      <c r="H18" s="17">
        <v>3004604.07</v>
      </c>
      <c r="I18" s="17">
        <v>6644442.49</v>
      </c>
      <c r="J18" s="9"/>
      <c r="L18" s="2"/>
      <c r="M18" s="2"/>
    </row>
    <row r="19" spans="2:13" ht="15.75">
      <c r="B19" s="38"/>
      <c r="C19" s="42" t="s">
        <v>7</v>
      </c>
      <c r="D19" s="39" t="s">
        <v>105</v>
      </c>
      <c r="E19" s="39"/>
      <c r="F19" s="39"/>
      <c r="G19" s="240"/>
      <c r="H19" s="16">
        <v>2852449.1599999997</v>
      </c>
      <c r="I19" s="16">
        <v>1047533.63</v>
      </c>
      <c r="J19" s="9"/>
      <c r="L19" s="2"/>
      <c r="M19" s="2"/>
    </row>
    <row r="20" spans="2:13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16403175.2</v>
      </c>
      <c r="I20" s="57">
        <f>I21+I22+I23+I24</f>
        <v>8799372.42</v>
      </c>
      <c r="J20" s="9"/>
      <c r="L20" s="2"/>
      <c r="M20" s="2"/>
    </row>
    <row r="21" spans="2:13" ht="15.75">
      <c r="B21" s="38"/>
      <c r="C21" s="46"/>
      <c r="D21" s="39" t="s">
        <v>149</v>
      </c>
      <c r="E21" s="39"/>
      <c r="F21" s="39"/>
      <c r="G21" s="241"/>
      <c r="H21" s="19">
        <v>2967217.4899999998</v>
      </c>
      <c r="I21" s="19">
        <v>1507197.0899999999</v>
      </c>
      <c r="J21" s="9"/>
      <c r="L21" s="2"/>
      <c r="M21" s="2"/>
    </row>
    <row r="22" spans="2:13" ht="15.75">
      <c r="B22" s="38"/>
      <c r="C22" s="46"/>
      <c r="D22" s="39" t="s">
        <v>107</v>
      </c>
      <c r="E22" s="39"/>
      <c r="F22" s="39"/>
      <c r="G22" s="241"/>
      <c r="H22" s="19">
        <v>4354167.61</v>
      </c>
      <c r="I22" s="19">
        <v>1836564.4100000001</v>
      </c>
      <c r="J22" s="9"/>
      <c r="L22" s="2"/>
      <c r="M22" s="2"/>
    </row>
    <row r="23" spans="2:13" ht="15.75">
      <c r="B23" s="38"/>
      <c r="C23" s="46"/>
      <c r="D23" s="39" t="s">
        <v>108</v>
      </c>
      <c r="E23" s="39"/>
      <c r="F23" s="39"/>
      <c r="G23" s="241"/>
      <c r="H23" s="19">
        <v>9081790.1</v>
      </c>
      <c r="I23" s="19">
        <v>5455610.92</v>
      </c>
      <c r="J23" s="9"/>
      <c r="L23" s="2"/>
      <c r="M23" s="2"/>
    </row>
    <row r="24" spans="2:13" ht="15.75">
      <c r="B24" s="38"/>
      <c r="C24" s="42"/>
      <c r="D24" s="46" t="s">
        <v>222</v>
      </c>
      <c r="E24" s="39"/>
      <c r="F24" s="39"/>
      <c r="G24" s="241"/>
      <c r="H24" s="19"/>
      <c r="I24" s="19"/>
      <c r="J24" s="9"/>
      <c r="L24" s="2"/>
      <c r="M24" s="2"/>
    </row>
    <row r="25" spans="2:13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3083204.16</v>
      </c>
      <c r="I25" s="57">
        <f>I26+I27</f>
        <v>2216185</v>
      </c>
      <c r="J25" s="9"/>
      <c r="L25" s="2"/>
      <c r="M25" s="2"/>
    </row>
    <row r="26" spans="2:13" ht="15.75">
      <c r="B26" s="38"/>
      <c r="C26" s="42"/>
      <c r="D26" s="39" t="s">
        <v>220</v>
      </c>
      <c r="E26" s="39"/>
      <c r="F26" s="39"/>
      <c r="G26" s="241"/>
      <c r="H26" s="19">
        <v>787414.1799999999</v>
      </c>
      <c r="I26" s="19">
        <v>614080.8200000001</v>
      </c>
      <c r="J26" s="9"/>
      <c r="L26" s="2"/>
      <c r="M26" s="2"/>
    </row>
    <row r="27" spans="2:13" ht="15.75">
      <c r="B27" s="38"/>
      <c r="C27" s="46"/>
      <c r="D27" s="39" t="s">
        <v>221</v>
      </c>
      <c r="E27" s="39"/>
      <c r="F27" s="39"/>
      <c r="G27" s="241"/>
      <c r="H27" s="19">
        <v>2295789.98</v>
      </c>
      <c r="I27" s="19">
        <v>1602104.18</v>
      </c>
      <c r="J27" s="9"/>
      <c r="L27" s="2"/>
      <c r="M27" s="2"/>
    </row>
    <row r="28" spans="2:13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5117.37</v>
      </c>
      <c r="I28" s="16"/>
      <c r="J28" s="9"/>
      <c r="L28" s="2"/>
      <c r="M28" s="2"/>
    </row>
    <row r="29" spans="2:13" ht="15.75">
      <c r="B29" s="38"/>
      <c r="C29" s="46"/>
      <c r="D29" s="39"/>
      <c r="E29" s="39"/>
      <c r="F29" s="39"/>
      <c r="G29" s="243"/>
      <c r="H29" s="20"/>
      <c r="I29" s="20"/>
      <c r="J29" s="9"/>
      <c r="L29" s="2"/>
      <c r="M29" s="2"/>
    </row>
    <row r="30" spans="2:13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76904761.35</v>
      </c>
      <c r="I30" s="56">
        <f>I31+I37+I44+I45+I50+I51</f>
        <v>57835908.56</v>
      </c>
      <c r="J30" s="9"/>
      <c r="L30" s="2"/>
      <c r="M30" s="2"/>
    </row>
    <row r="31" spans="2:13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49385917.379999995</v>
      </c>
      <c r="I31" s="57">
        <f>I32+I33+I34+I35+I36</f>
        <v>34404506.55</v>
      </c>
      <c r="J31" s="9"/>
      <c r="L31" s="2"/>
      <c r="M31" s="2"/>
    </row>
    <row r="32" spans="2:13" ht="15.75">
      <c r="B32" s="38"/>
      <c r="C32" s="46"/>
      <c r="D32" s="47" t="s">
        <v>111</v>
      </c>
      <c r="E32" s="39"/>
      <c r="F32" s="39"/>
      <c r="G32" s="241"/>
      <c r="H32" s="19">
        <v>32272041.16</v>
      </c>
      <c r="I32" s="19">
        <v>26371346.83</v>
      </c>
      <c r="J32" s="9"/>
      <c r="L32" s="2"/>
      <c r="M32" s="2"/>
    </row>
    <row r="33" spans="2:13" ht="15.75">
      <c r="B33" s="38"/>
      <c r="C33" s="46"/>
      <c r="D33" s="47" t="s">
        <v>150</v>
      </c>
      <c r="E33" s="39"/>
      <c r="F33" s="39"/>
      <c r="G33" s="241"/>
      <c r="H33" s="19">
        <v>10886580.95</v>
      </c>
      <c r="I33" s="19">
        <v>5684464.73</v>
      </c>
      <c r="J33" s="9"/>
      <c r="L33" s="2"/>
      <c r="M33" s="2"/>
    </row>
    <row r="34" spans="2:13" ht="15.75">
      <c r="B34" s="38"/>
      <c r="C34" s="46"/>
      <c r="D34" s="47" t="s">
        <v>151</v>
      </c>
      <c r="E34" s="39"/>
      <c r="F34" s="39"/>
      <c r="G34" s="241"/>
      <c r="H34" s="19">
        <v>3603343.08</v>
      </c>
      <c r="I34" s="19">
        <v>1108213.4</v>
      </c>
      <c r="J34" s="9"/>
      <c r="L34" s="2"/>
      <c r="M34" s="2"/>
    </row>
    <row r="35" spans="2:13" ht="15.75">
      <c r="B35" s="38"/>
      <c r="C35" s="46"/>
      <c r="D35" s="47" t="s">
        <v>152</v>
      </c>
      <c r="E35" s="39"/>
      <c r="F35" s="39"/>
      <c r="G35" s="241"/>
      <c r="H35" s="19">
        <v>6504.75</v>
      </c>
      <c r="I35" s="19">
        <v>43093.24</v>
      </c>
      <c r="J35" s="9"/>
      <c r="L35" s="2"/>
      <c r="M35" s="2"/>
    </row>
    <row r="36" spans="2:13" ht="15.75">
      <c r="B36" s="38"/>
      <c r="C36" s="46"/>
      <c r="D36" s="47" t="s">
        <v>153</v>
      </c>
      <c r="E36" s="39"/>
      <c r="F36" s="39"/>
      <c r="G36" s="241"/>
      <c r="H36" s="19">
        <v>2617447.44</v>
      </c>
      <c r="I36" s="19">
        <v>1197388.35</v>
      </c>
      <c r="J36" s="9"/>
      <c r="L36" s="2"/>
      <c r="M36" s="2"/>
    </row>
    <row r="37" spans="2:13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27341406.24</v>
      </c>
      <c r="I37" s="57">
        <f>I38+I39+I40+I41+I42+I43</f>
        <v>23245677.200000003</v>
      </c>
      <c r="J37" s="9"/>
      <c r="L37" s="2"/>
      <c r="M37" s="2"/>
    </row>
    <row r="38" spans="2:13" ht="15.75">
      <c r="B38" s="38"/>
      <c r="C38" s="46"/>
      <c r="D38" s="47" t="s">
        <v>111</v>
      </c>
      <c r="E38" s="39"/>
      <c r="F38" s="39"/>
      <c r="G38" s="241"/>
      <c r="H38" s="19">
        <v>20893560.11</v>
      </c>
      <c r="I38" s="19">
        <v>18330711.51</v>
      </c>
      <c r="J38" s="9"/>
      <c r="L38" s="2"/>
      <c r="M38" s="2"/>
    </row>
    <row r="39" spans="2:13" ht="15.75">
      <c r="B39" s="38"/>
      <c r="C39" s="46"/>
      <c r="D39" s="47" t="s">
        <v>150</v>
      </c>
      <c r="E39" s="39"/>
      <c r="F39" s="39"/>
      <c r="G39" s="241"/>
      <c r="H39" s="19"/>
      <c r="I39" s="19"/>
      <c r="J39" s="9"/>
      <c r="L39" s="2"/>
      <c r="M39" s="2"/>
    </row>
    <row r="40" spans="2:13" ht="15.75">
      <c r="B40" s="38"/>
      <c r="C40" s="46"/>
      <c r="D40" s="47" t="s">
        <v>151</v>
      </c>
      <c r="E40" s="39"/>
      <c r="F40" s="39"/>
      <c r="G40" s="241"/>
      <c r="H40" s="19">
        <v>1724137.79</v>
      </c>
      <c r="I40" s="19">
        <v>1445443.06</v>
      </c>
      <c r="J40" s="9"/>
      <c r="L40" s="2"/>
      <c r="M40" s="2"/>
    </row>
    <row r="41" spans="2:13" ht="15.75">
      <c r="B41" s="38"/>
      <c r="C41" s="46"/>
      <c r="D41" s="47" t="s">
        <v>152</v>
      </c>
      <c r="E41" s="39"/>
      <c r="F41" s="39"/>
      <c r="G41" s="241"/>
      <c r="H41" s="19">
        <v>528764.79</v>
      </c>
      <c r="I41" s="19">
        <v>289967.53</v>
      </c>
      <c r="J41" s="9"/>
      <c r="L41" s="2"/>
      <c r="M41" s="2"/>
    </row>
    <row r="42" spans="2:13" ht="15.75">
      <c r="B42" s="38"/>
      <c r="C42" s="46"/>
      <c r="D42" s="47" t="s">
        <v>153</v>
      </c>
      <c r="E42" s="39"/>
      <c r="F42" s="39"/>
      <c r="G42" s="241"/>
      <c r="H42" s="19">
        <v>4194943.55</v>
      </c>
      <c r="I42" s="19">
        <v>3179555.1</v>
      </c>
      <c r="J42" s="9"/>
      <c r="L42" s="2"/>
      <c r="M42" s="2"/>
    </row>
    <row r="43" spans="2:13" ht="15.75">
      <c r="B43" s="38"/>
      <c r="C43" s="46"/>
      <c r="D43" s="47" t="s">
        <v>163</v>
      </c>
      <c r="E43" s="39"/>
      <c r="F43" s="39"/>
      <c r="G43" s="241"/>
      <c r="H43" s="19"/>
      <c r="I43" s="19">
        <v>0</v>
      </c>
      <c r="J43" s="9"/>
      <c r="L43" s="2"/>
      <c r="M43" s="2"/>
    </row>
    <row r="44" spans="2:13" ht="15.75">
      <c r="B44" s="38"/>
      <c r="C44" s="42" t="s">
        <v>9</v>
      </c>
      <c r="D44" s="46" t="s">
        <v>223</v>
      </c>
      <c r="E44" s="39"/>
      <c r="F44" s="39"/>
      <c r="G44" s="240"/>
      <c r="H44" s="16"/>
      <c r="I44" s="16"/>
      <c r="J44" s="9"/>
      <c r="L44" s="2"/>
      <c r="M44" s="2"/>
    </row>
    <row r="45" spans="2:13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177437.73</v>
      </c>
      <c r="I45" s="57">
        <f>I46+I47+I48+I49</f>
        <v>185724.81</v>
      </c>
      <c r="J45" s="9"/>
      <c r="L45" s="2"/>
      <c r="M45" s="2"/>
    </row>
    <row r="46" spans="2:13" ht="15.75">
      <c r="B46" s="38"/>
      <c r="C46" s="46"/>
      <c r="D46" s="47" t="s">
        <v>154</v>
      </c>
      <c r="E46" s="39"/>
      <c r="F46" s="39"/>
      <c r="G46" s="241"/>
      <c r="H46" s="19">
        <v>36052.31</v>
      </c>
      <c r="I46" s="19">
        <v>130847.22</v>
      </c>
      <c r="J46" s="9"/>
      <c r="L46" s="2"/>
      <c r="M46" s="2"/>
    </row>
    <row r="47" spans="2:13" ht="15.75">
      <c r="B47" s="38"/>
      <c r="C47" s="46"/>
      <c r="D47" s="47" t="s">
        <v>113</v>
      </c>
      <c r="E47" s="39"/>
      <c r="F47" s="39"/>
      <c r="G47" s="241"/>
      <c r="H47" s="19"/>
      <c r="I47" s="19"/>
      <c r="J47" s="9"/>
      <c r="L47" s="2"/>
      <c r="M47" s="2"/>
    </row>
    <row r="48" spans="2:13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54877.59</v>
      </c>
      <c r="J48" s="9"/>
      <c r="L48" s="2"/>
      <c r="M48" s="2"/>
    </row>
    <row r="49" spans="2:13" ht="15.75">
      <c r="B49" s="38"/>
      <c r="C49" s="46"/>
      <c r="D49" s="47" t="s">
        <v>115</v>
      </c>
      <c r="E49" s="39"/>
      <c r="F49" s="39"/>
      <c r="G49" s="241"/>
      <c r="H49" s="19">
        <v>141385.42</v>
      </c>
      <c r="I49" s="19"/>
      <c r="J49" s="9"/>
      <c r="L49" s="2"/>
      <c r="M49" s="2"/>
    </row>
    <row r="50" spans="2:13" ht="15.75">
      <c r="B50" s="38"/>
      <c r="C50" s="42" t="s">
        <v>55</v>
      </c>
      <c r="D50" s="39" t="s">
        <v>116</v>
      </c>
      <c r="E50" s="39"/>
      <c r="F50" s="39"/>
      <c r="G50" s="240"/>
      <c r="H50" s="16"/>
      <c r="I50" s="16"/>
      <c r="J50" s="9"/>
      <c r="L50" s="2"/>
      <c r="M50" s="2"/>
    </row>
    <row r="51" spans="2:13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/>
      <c r="I51" s="16"/>
      <c r="J51" s="9"/>
      <c r="L51" s="2"/>
      <c r="M51" s="2"/>
    </row>
    <row r="52" spans="2:13" ht="15.75">
      <c r="B52" s="38"/>
      <c r="C52" s="46"/>
      <c r="D52" s="39"/>
      <c r="E52" s="39"/>
      <c r="F52" s="39"/>
      <c r="G52" s="243"/>
      <c r="H52" s="20"/>
      <c r="I52" s="21"/>
      <c r="J52" s="9"/>
      <c r="L52" s="2"/>
      <c r="M52" s="2"/>
    </row>
    <row r="53" spans="2:13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58029892.98000002</v>
      </c>
      <c r="I53" s="60">
        <f>I10-I30</f>
        <v>36617509.129999995</v>
      </c>
      <c r="J53" s="9"/>
      <c r="L53" s="2"/>
      <c r="M53" s="2"/>
    </row>
    <row r="54" spans="2:13" ht="16.5" thickTop="1">
      <c r="B54" s="38"/>
      <c r="C54" s="46"/>
      <c r="D54" s="39"/>
      <c r="E54" s="39"/>
      <c r="F54" s="39"/>
      <c r="G54" s="243"/>
      <c r="H54" s="20"/>
      <c r="I54" s="21"/>
      <c r="J54" s="9"/>
      <c r="L54" s="2"/>
      <c r="M54" s="2"/>
    </row>
    <row r="55" spans="2:13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39910297.32999999</v>
      </c>
      <c r="I55" s="56">
        <f>I56+I60+I61+I62+I63+I64</f>
        <v>25721833.400000002</v>
      </c>
      <c r="J55" s="9"/>
      <c r="L55" s="2"/>
      <c r="M55" s="2"/>
    </row>
    <row r="56" spans="2:13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28707813.49</v>
      </c>
      <c r="I56" s="57">
        <f>I57+I58+I59</f>
        <v>12701796.82</v>
      </c>
      <c r="J56" s="9"/>
      <c r="L56" s="2"/>
      <c r="M56" s="2"/>
    </row>
    <row r="57" spans="2:13" ht="15.75">
      <c r="B57" s="38"/>
      <c r="C57" s="46"/>
      <c r="D57" s="39" t="s">
        <v>119</v>
      </c>
      <c r="E57" s="39"/>
      <c r="F57" s="39"/>
      <c r="G57" s="241"/>
      <c r="H57" s="19">
        <v>8218419.309999999</v>
      </c>
      <c r="I57" s="19">
        <v>6295467.710000001</v>
      </c>
      <c r="J57" s="9"/>
      <c r="L57" s="2"/>
      <c r="M57" s="2"/>
    </row>
    <row r="58" spans="2:13" ht="15.75">
      <c r="B58" s="38"/>
      <c r="C58" s="46"/>
      <c r="D58" s="39" t="s">
        <v>120</v>
      </c>
      <c r="E58" s="39"/>
      <c r="F58" s="39"/>
      <c r="G58" s="241"/>
      <c r="H58" s="19">
        <v>673118.5</v>
      </c>
      <c r="I58" s="19">
        <v>667224.93</v>
      </c>
      <c r="J58" s="9"/>
      <c r="L58" s="2"/>
      <c r="M58" s="2"/>
    </row>
    <row r="59" spans="2:13" ht="15.75">
      <c r="B59" s="38"/>
      <c r="C59" s="46"/>
      <c r="D59" s="39" t="s">
        <v>121</v>
      </c>
      <c r="E59" s="39"/>
      <c r="F59" s="39"/>
      <c r="G59" s="241"/>
      <c r="H59" s="19">
        <v>19816275.68</v>
      </c>
      <c r="I59" s="19">
        <v>5739104.18</v>
      </c>
      <c r="J59" s="9"/>
      <c r="L59" s="2"/>
      <c r="M59" s="2"/>
    </row>
    <row r="60" spans="2:13" ht="15.75">
      <c r="B60" s="38"/>
      <c r="C60" s="42" t="s">
        <v>7</v>
      </c>
      <c r="D60" s="47" t="s">
        <v>122</v>
      </c>
      <c r="E60" s="39"/>
      <c r="F60" s="39"/>
      <c r="G60" s="240"/>
      <c r="H60" s="16"/>
      <c r="I60" s="16">
        <v>7102</v>
      </c>
      <c r="J60" s="9"/>
      <c r="L60" s="2"/>
      <c r="M60" s="2"/>
    </row>
    <row r="61" spans="2:18" ht="15.75">
      <c r="B61" s="38"/>
      <c r="C61" s="42" t="s">
        <v>9</v>
      </c>
      <c r="D61" s="39" t="s">
        <v>123</v>
      </c>
      <c r="E61" s="39"/>
      <c r="F61" s="39"/>
      <c r="G61" s="240"/>
      <c r="H61" s="16">
        <v>8439290.86</v>
      </c>
      <c r="I61" s="16">
        <v>10119956.3</v>
      </c>
      <c r="J61" s="9"/>
      <c r="L61" s="2"/>
      <c r="M61" s="2"/>
      <c r="R61" s="2">
        <f>+H10-H30</f>
        <v>58029892.98000002</v>
      </c>
    </row>
    <row r="62" spans="2:13" ht="15.75">
      <c r="B62" s="38"/>
      <c r="C62" s="42" t="s">
        <v>21</v>
      </c>
      <c r="D62" s="47" t="s">
        <v>124</v>
      </c>
      <c r="E62" s="39"/>
      <c r="F62" s="39"/>
      <c r="G62" s="240"/>
      <c r="H62" s="16"/>
      <c r="I62" s="16"/>
      <c r="J62" s="9"/>
      <c r="L62" s="2"/>
      <c r="M62" s="2"/>
    </row>
    <row r="63" spans="2:13" ht="15.75">
      <c r="B63" s="38"/>
      <c r="C63" s="42" t="s">
        <v>55</v>
      </c>
      <c r="D63" s="39" t="s">
        <v>125</v>
      </c>
      <c r="E63" s="39"/>
      <c r="F63" s="39"/>
      <c r="G63" s="240"/>
      <c r="H63" s="16"/>
      <c r="I63" s="16"/>
      <c r="J63" s="9"/>
      <c r="L63" s="2"/>
      <c r="M63" s="2"/>
    </row>
    <row r="64" spans="2:13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2763192.98</v>
      </c>
      <c r="I64" s="16">
        <v>2892978.28</v>
      </c>
      <c r="J64" s="9"/>
      <c r="L64" s="2"/>
      <c r="M64" s="2"/>
    </row>
    <row r="65" spans="2:13" ht="15.75">
      <c r="B65" s="38"/>
      <c r="C65" s="46"/>
      <c r="D65" s="39"/>
      <c r="E65" s="39"/>
      <c r="F65" s="39"/>
      <c r="G65" s="243"/>
      <c r="H65" s="20"/>
      <c r="I65" s="21"/>
      <c r="J65" s="9"/>
      <c r="L65" s="2"/>
      <c r="M65" s="2"/>
    </row>
    <row r="66" spans="2:13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71289794.20000002</v>
      </c>
      <c r="I66" s="56">
        <f>I67+I71+I72+I73+I74+I75+I76+I77+I78+I79+I80+I81</f>
        <v>49986654.650000006</v>
      </c>
      <c r="J66" s="9"/>
      <c r="L66" s="2"/>
      <c r="M66" s="2"/>
    </row>
    <row r="67" spans="2:13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12448273.97</v>
      </c>
      <c r="I67" s="57">
        <f>I68+I69+I70</f>
        <v>370939.63</v>
      </c>
      <c r="J67" s="9"/>
      <c r="L67" s="2"/>
      <c r="M67" s="2"/>
    </row>
    <row r="68" spans="2:13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/>
      <c r="J68" s="9"/>
      <c r="L68" s="2"/>
      <c r="M68" s="2"/>
    </row>
    <row r="69" spans="2:13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/>
      <c r="J69" s="9"/>
      <c r="L69" s="2"/>
      <c r="M69" s="2"/>
    </row>
    <row r="70" spans="2:13" ht="15.75">
      <c r="B70" s="38"/>
      <c r="C70" s="46"/>
      <c r="D70" s="39" t="s">
        <v>121</v>
      </c>
      <c r="E70" s="39"/>
      <c r="F70" s="39"/>
      <c r="G70" s="241"/>
      <c r="H70" s="19">
        <v>12448273.97</v>
      </c>
      <c r="I70" s="19">
        <v>370939.63</v>
      </c>
      <c r="J70" s="9"/>
      <c r="L70" s="2"/>
      <c r="M70" s="2"/>
    </row>
    <row r="71" spans="2:13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7470</v>
      </c>
      <c r="J71" s="9"/>
      <c r="L71" s="2"/>
      <c r="M71" s="2"/>
    </row>
    <row r="72" spans="2:13" ht="15.75">
      <c r="B72" s="38"/>
      <c r="C72" s="42" t="s">
        <v>9</v>
      </c>
      <c r="D72" s="47" t="s">
        <v>130</v>
      </c>
      <c r="E72" s="39"/>
      <c r="F72" s="39"/>
      <c r="G72" s="240"/>
      <c r="H72" s="16">
        <v>2553313.06</v>
      </c>
      <c r="I72" s="16">
        <v>6367158.83</v>
      </c>
      <c r="J72" s="9"/>
      <c r="L72" s="2"/>
      <c r="M72" s="2"/>
    </row>
    <row r="73" spans="2:13" ht="15.75">
      <c r="B73" s="38"/>
      <c r="C73" s="42" t="s">
        <v>21</v>
      </c>
      <c r="D73" s="39" t="s">
        <v>131</v>
      </c>
      <c r="E73" s="39"/>
      <c r="F73" s="39"/>
      <c r="G73" s="240"/>
      <c r="H73" s="16">
        <v>24774932.7</v>
      </c>
      <c r="I73" s="16">
        <v>19699116.72</v>
      </c>
      <c r="J73" s="9"/>
      <c r="L73" s="2"/>
      <c r="M73" s="2"/>
    </row>
    <row r="74" spans="2:13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  <c r="L74" s="2"/>
      <c r="M74" s="2"/>
    </row>
    <row r="75" spans="2:13" ht="15.75">
      <c r="B75" s="38"/>
      <c r="C75" s="42" t="s">
        <v>57</v>
      </c>
      <c r="D75" s="39" t="s">
        <v>133</v>
      </c>
      <c r="E75" s="39"/>
      <c r="F75" s="39"/>
      <c r="G75" s="240"/>
      <c r="H75" s="16">
        <v>4068120</v>
      </c>
      <c r="I75" s="16">
        <v>2681949.24</v>
      </c>
      <c r="J75" s="9"/>
      <c r="L75" s="2"/>
      <c r="M75" s="2"/>
    </row>
    <row r="76" spans="2:13" ht="15.75">
      <c r="B76" s="38"/>
      <c r="C76" s="42" t="s">
        <v>59</v>
      </c>
      <c r="D76" s="39" t="s">
        <v>134</v>
      </c>
      <c r="E76" s="39"/>
      <c r="F76" s="39"/>
      <c r="G76" s="240"/>
      <c r="H76" s="16">
        <v>3673990.36</v>
      </c>
      <c r="I76" s="16">
        <v>2734480.74</v>
      </c>
      <c r="J76" s="9"/>
      <c r="L76" s="2"/>
      <c r="M76" s="2"/>
    </row>
    <row r="77" spans="2:13" ht="15.75">
      <c r="B77" s="38"/>
      <c r="C77" s="42" t="s">
        <v>60</v>
      </c>
      <c r="D77" s="39" t="s">
        <v>135</v>
      </c>
      <c r="E77" s="39"/>
      <c r="F77" s="39"/>
      <c r="G77" s="240"/>
      <c r="H77" s="16">
        <v>452097.21</v>
      </c>
      <c r="I77" s="16">
        <v>317848.47</v>
      </c>
      <c r="J77" s="9"/>
      <c r="L77" s="2"/>
      <c r="M77" s="2"/>
    </row>
    <row r="78" spans="2:13" ht="15.75">
      <c r="B78" s="38"/>
      <c r="C78" s="42" t="s">
        <v>136</v>
      </c>
      <c r="D78" s="39" t="s">
        <v>137</v>
      </c>
      <c r="E78" s="39"/>
      <c r="F78" s="39"/>
      <c r="G78" s="240"/>
      <c r="H78" s="16"/>
      <c r="I78" s="16"/>
      <c r="J78" s="9"/>
      <c r="L78" s="2"/>
      <c r="M78" s="2"/>
    </row>
    <row r="79" spans="2:13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3010522.89</v>
      </c>
      <c r="I79" s="16">
        <v>1623794.31</v>
      </c>
      <c r="J79" s="9"/>
      <c r="L79" s="2"/>
      <c r="M79" s="2"/>
    </row>
    <row r="80" spans="2:13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2700529.41</v>
      </c>
      <c r="I80" s="16">
        <v>2329097.87</v>
      </c>
      <c r="J80" s="9"/>
      <c r="L80" s="2"/>
      <c r="M80" s="2"/>
    </row>
    <row r="81" spans="2:13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17608014.6</v>
      </c>
      <c r="I81" s="16">
        <v>13854798.84</v>
      </c>
      <c r="J81" s="9"/>
      <c r="L81" s="2"/>
      <c r="M81" s="2"/>
    </row>
    <row r="82" spans="2:13" ht="15.75">
      <c r="B82" s="38"/>
      <c r="C82" s="46"/>
      <c r="D82" s="39"/>
      <c r="E82" s="39"/>
      <c r="F82" s="39"/>
      <c r="G82" s="243"/>
      <c r="H82" s="20"/>
      <c r="I82" s="21"/>
      <c r="J82" s="9"/>
      <c r="L82" s="2"/>
      <c r="M82" s="2"/>
    </row>
    <row r="83" spans="2:13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-31379496.870000027</v>
      </c>
      <c r="I83" s="59">
        <f>I55-I66</f>
        <v>-24264821.250000004</v>
      </c>
      <c r="J83" s="9"/>
      <c r="L83" s="2"/>
      <c r="M83" s="2"/>
    </row>
    <row r="84" spans="2:13" ht="16.5" thickTop="1">
      <c r="B84" s="38"/>
      <c r="C84" s="46"/>
      <c r="D84" s="39"/>
      <c r="E84" s="39"/>
      <c r="F84" s="39"/>
      <c r="G84" s="243"/>
      <c r="H84" s="20"/>
      <c r="I84" s="20"/>
      <c r="J84" s="9"/>
      <c r="L84" s="2"/>
      <c r="M84" s="2"/>
    </row>
    <row r="85" spans="2:13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26650396.109999992</v>
      </c>
      <c r="I85" s="22">
        <f>+I53+I83</f>
        <v>12352687.879999992</v>
      </c>
      <c r="J85" s="9"/>
      <c r="L85" s="2"/>
      <c r="M85" s="2"/>
    </row>
    <row r="86" spans="2:13" ht="16.5" thickTop="1">
      <c r="B86" s="38"/>
      <c r="C86" s="46"/>
      <c r="D86" s="39"/>
      <c r="E86" s="39"/>
      <c r="F86" s="39"/>
      <c r="G86" s="243"/>
      <c r="H86" s="20"/>
      <c r="I86" s="20"/>
      <c r="J86" s="9"/>
      <c r="L86" s="2"/>
      <c r="M86" s="2"/>
    </row>
    <row r="87" spans="2:13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6279607</v>
      </c>
      <c r="I87" s="15">
        <v>2832389</v>
      </c>
      <c r="J87" s="9"/>
      <c r="L87" s="2"/>
      <c r="M87" s="2"/>
    </row>
    <row r="88" spans="2:13" ht="15.75">
      <c r="B88" s="38"/>
      <c r="C88" s="46"/>
      <c r="D88" s="39"/>
      <c r="E88" s="39"/>
      <c r="F88" s="39"/>
      <c r="G88" s="245"/>
      <c r="H88" s="23"/>
      <c r="I88" s="23"/>
      <c r="J88" s="9"/>
      <c r="L88" s="2"/>
      <c r="M88" s="2"/>
    </row>
    <row r="89" spans="2:13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20370789.109999992</v>
      </c>
      <c r="I89" s="59">
        <f>I85-I87</f>
        <v>9520298.879999992</v>
      </c>
      <c r="J89" s="24"/>
      <c r="L89" s="2"/>
      <c r="M89" s="2"/>
    </row>
    <row r="90" spans="2:13" ht="17.25" thickBot="1" thickTop="1">
      <c r="B90" s="38"/>
      <c r="C90" s="39"/>
      <c r="D90" s="44"/>
      <c r="E90" s="39"/>
      <c r="F90" s="39"/>
      <c r="G90" s="43"/>
      <c r="H90" s="25"/>
      <c r="I90" s="25"/>
      <c r="J90" s="13"/>
      <c r="M90" s="2"/>
    </row>
    <row r="91" spans="2:13" ht="17.25" thickBot="1" thickTop="1">
      <c r="B91" s="51"/>
      <c r="C91" s="52"/>
      <c r="D91" s="53"/>
      <c r="E91" s="53"/>
      <c r="F91" s="53"/>
      <c r="G91" s="54"/>
      <c r="H91" s="26"/>
      <c r="I91" s="26"/>
      <c r="J91" s="27"/>
      <c r="M91" s="2"/>
    </row>
    <row r="92" spans="3:13" ht="16.5" thickTop="1">
      <c r="C92" s="55"/>
      <c r="J92" s="10"/>
      <c r="M92" s="2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Mehmet Zeki Güçlü</cp:lastModifiedBy>
  <cp:lastPrinted>2016-04-26T07:08:08Z</cp:lastPrinted>
  <dcterms:created xsi:type="dcterms:W3CDTF">1998-01-12T17:06:50Z</dcterms:created>
  <dcterms:modified xsi:type="dcterms:W3CDTF">2019-04-29T14:56:20Z</dcterms:modified>
  <cp:category/>
  <cp:version/>
  <cp:contentType/>
  <cp:contentStatus/>
</cp:coreProperties>
</file>