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<sst xmlns="http://schemas.openxmlformats.org/spreadsheetml/2006/main" count="373" uniqueCount="230">
  <si>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</si>
  <si>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</si>
  <si>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</si>
  <si>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</si>
  <si>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</si>
  <si>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</si>
  <si>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</si>
  <si>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</si>
  <si>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</si>
  <si>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</si>
  <si>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</si>
  <si>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</si>
  <si>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</si>
  <si>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</si>
  <si>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</si>
  <si>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</si>
  <si>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</si>
  <si>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</si>
  <si>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</si>
  <si>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</si>
  <si>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</si>
  <si>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</si>
  <si>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</si>
  <si>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</si>
  <si>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</si>
  <si>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</si>
  <si>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</si>
  <si>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</si>
  <si>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</si>
  <si>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</si>
  <si>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</si>
  <si>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</si>
  <si>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</si>
  <si>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</si>
  <si>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</si>
  <si>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</si>
  <si>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</si>
  <si>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</si>
  <si>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</si>
  <si>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</si>
  <si>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</si>
  <si>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</si>
  <si>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</si>
  <si>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</si>
  <si>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</si>
  <si>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</si>
  <si>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</si>
  <si>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</si>
  <si>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</si>
  <si>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</si>
  <si>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</si>
  <si>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</si>
  <si>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</si>
  <si>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</si>
  <si>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</si>
  <si>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</si>
  <si>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</si>
  <si>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</si>
  <si>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</si>
  <si>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</si>
  <si>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</si>
  <si>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</si>
  <si>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</si>
  <si>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</si>
  <si>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</si>
  <si>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</si>
  <si>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</si>
  <si>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</si>
  <si>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</si>
  <si>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</si>
  <si>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</si>
  <si>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</si>
  <si>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</si>
  <si>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</si>
  <si>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</si>
  <si>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</si>
  <si>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</si>
  <si>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</si>
  <si>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</si>
  <si>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</si>
  <si>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</si>
  <si>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</si>
  <si>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</si>
  <si>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</si>
  <si>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</si>
  <si>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</si>
  <si>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</si>
  <si>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</si>
  <si>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</si>
  <si>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</si>
  <si>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</si>
  <si>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</si>
  <si>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</si>
  <si>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</si>
  <si>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</si>
  <si>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</si>
  <si>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</si>
  <si>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</si>
  <si>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</si>
  <si>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</si>
  <si>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</si>
  <si>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</si>
  <si>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</si>
  <si>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</si>
  <si>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</si>
  <si>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</si>
  <si>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</si>
  <si>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</si>
  <si>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</si>
  <si>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</si>
  <si>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</si>
  <si>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</si>
  <si>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</si>
  <si>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</si>
  <si>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</si>
  <si>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</si>
  <si>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</si>
  <si>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</si>
  <si>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</si>
  <si>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</si>
  <si>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</si>
  <si>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</si>
  <si>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</si>
  <si>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</si>
  <si>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</si>
  <si>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</si>
  <si>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</si>
  <si>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</si>
  <si>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</si>
  <si>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</si>
  <si>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</si>
  <si>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</si>
  <si>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</si>
  <si>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</si>
  <si>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</si>
  <si>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</si>
  <si>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</si>
  <si>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</si>
  <si>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</si>
  <si>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</si>
  <si>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</si>
  <si>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</si>
  <si>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</si>
  <si>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</si>
  <si>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</si>
  <si>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</si>
  <si>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</si>
  <si>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</si>
  <si>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</si>
  <si>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</si>
  <si>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</si>
  <si>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</si>
  <si>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</si>
  <si>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</si>
  <si>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</si>
  <si>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</si>
  <si>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</si>
  <si>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</si>
  <si>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</si>
  <si>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</si>
  <si>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</si>
  <si>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</si>
  <si>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</si>
  <si>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</si>
  <si>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</si>
  <si>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</si>
  <si>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</si>
  <si>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</si>
  <si>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</si>
  <si>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</si>
  <si>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</si>
  <si>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</si>
  <si>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</si>
  <si>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</si>
  <si>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</si>
  <si>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</si>
  <si>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</si>
  <si>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</si>
  <si>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</si>
  <si>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</si>
  <si>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</si>
  <si>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</si>
  <si>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</si>
  <si>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</si>
  <si>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</si>
  <si>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</si>
  <si>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</si>
  <si>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</si>
  <si>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</si>
  <si>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</si>
  <si>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</si>
  <si>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</si>
  <si>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</si>
  <si>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</si>
  <si>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</si>
  <si>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</si>
  <si>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</si>
  <si>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</si>
  <si>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</si>
  <si>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</si>
  <si>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</si>
  <si>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</si>
  <si>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</si>
  <si>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</si>
  <si>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</si>
  <si>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</si>
  <si>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</si>
  <si>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</si>
  <si>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</si>
  <si>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</si>
  <si>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</si>
  <si>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</si>
  <si>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</si>
  <si>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</si>
  <si>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</si>
  <si>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</si>
  <si>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</si>
  <si>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</si>
  <si>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</si>
  <si>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</si>
  <si>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</si>
  <si>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</si>
  <si>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</si>
  <si>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</si>
  <si>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</si>
  <si>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</si>
  <si>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</si>
  <si>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</si>
  <si>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</si>
  <si>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T. GARANTİ BANKASI A.Ş KIBRIS ŞUBELERİ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</si>
</sst>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Tur"/>
      <family val="1"/>
    </font>
    <font>
      <b/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2"/>
      </left>
      <right style="medium">
        <color indexed="48"/>
      </right>
      <top/>
      <bottom style="dotted">
        <color indexed="12"/>
      </bottom>
    </border>
    <border>
      <left style="double">
        <color indexed="12"/>
      </left>
      <right/>
      <top/>
      <bottom style="dotted">
        <color indexed="12"/>
      </bottom>
    </border>
    <border>
      <left style="medium">
        <color indexed="12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48"/>
      </right>
      <top/>
      <bottom style="dotted">
        <color indexed="12"/>
      </bottom>
    </border>
    <border>
      <left style="double">
        <color indexed="12"/>
      </left>
      <right/>
      <top style="dotted">
        <color indexed="39"/>
      </top>
      <bottom style="dotted">
        <color indexed="39"/>
      </bottom>
    </border>
    <border>
      <left style="medium">
        <color indexed="12"/>
      </left>
      <right style="medium">
        <color indexed="48"/>
      </right>
      <top style="dotted">
        <color indexed="39"/>
      </top>
      <bottom style="dotted">
        <color indexed="39"/>
      </bottom>
    </border>
    <border>
      <left style="medium">
        <color indexed="48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48"/>
      </right>
      <top style="medium">
        <color indexed="10"/>
      </top>
      <bottom style="dotted">
        <color indexed="12"/>
      </bottom>
    </border>
    <border>
      <left style="double">
        <color indexed="12"/>
      </left>
      <right/>
      <top/>
      <bottom/>
    </border>
    <border>
      <left style="double">
        <color indexed="12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double">
        <color indexed="12"/>
      </left>
      <right/>
      <top/>
      <bottom style="medium">
        <color indexed="10"/>
      </bottom>
    </border>
    <border>
      <left style="double">
        <color indexed="12"/>
      </left>
      <right style="medium">
        <color indexed="12"/>
      </right>
      <top style="medium">
        <color indexed="10"/>
      </top>
      <bottom style="dotted">
        <color indexed="12"/>
      </bottom>
    </border>
    <border>
      <left/>
      <right style="medium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/>
      <right/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medium">
        <color indexed="10"/>
      </bottom>
    </border>
    <border>
      <left/>
      <right style="double">
        <color indexed="10"/>
      </right>
      <top style="dotted">
        <color indexed="12"/>
      </top>
      <bottom style="dotted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11" fillId="0" borderId="101" xfId="53" applyNumberFormat="1" applyFont="1" applyFill="1" applyBorder="1" applyAlignment="1" applyProtection="1">
      <alignment/>
      <protection locked="0"/>
    </xf>
    <xf numFmtId="3" fontId="11" fillId="0" borderId="72" xfId="53" applyNumberFormat="1" applyFont="1" applyFill="1" applyBorder="1" applyAlignment="1" applyProtection="1">
      <alignment/>
      <protection locked="0"/>
    </xf>
    <xf numFmtId="3" fontId="11" fillId="0" borderId="102" xfId="53" applyNumberFormat="1" applyFont="1" applyFill="1" applyBorder="1" applyAlignment="1" applyProtection="1">
      <alignment/>
      <protection locked="0"/>
    </xf>
    <xf numFmtId="3" fontId="11" fillId="0" borderId="103" xfId="53" applyNumberFormat="1" applyFont="1" applyFill="1" applyBorder="1" applyAlignment="1" applyProtection="1">
      <alignment/>
      <protection locked="0"/>
    </xf>
    <xf numFmtId="3" fontId="11" fillId="0" borderId="104" xfId="53" applyNumberFormat="1" applyFont="1" applyFill="1" applyBorder="1" applyAlignment="1" applyProtection="1">
      <alignment/>
      <protection locked="0"/>
    </xf>
    <xf numFmtId="3" fontId="11" fillId="0" borderId="105" xfId="53" applyNumberFormat="1" applyFont="1" applyFill="1" applyBorder="1" applyAlignment="1" applyProtection="1">
      <alignment/>
      <protection locked="0"/>
    </xf>
    <xf numFmtId="3" fontId="11" fillId="0" borderId="106" xfId="53" applyNumberFormat="1" applyFont="1" applyFill="1" applyBorder="1" applyAlignment="1" applyProtection="1">
      <alignment/>
      <protection locked="0"/>
    </xf>
    <xf numFmtId="3" fontId="11" fillId="0" borderId="107" xfId="53" applyNumberFormat="1" applyFont="1" applyFill="1" applyBorder="1" applyAlignment="1" applyProtection="1">
      <alignment/>
      <protection locked="0"/>
    </xf>
    <xf numFmtId="3" fontId="11" fillId="0" borderId="108" xfId="53" applyNumberFormat="1" applyFont="1" applyFill="1" applyBorder="1" applyAlignment="1" applyProtection="1">
      <alignment/>
      <protection locked="0"/>
    </xf>
    <xf numFmtId="3" fontId="11" fillId="0" borderId="109" xfId="53" applyNumberFormat="1" applyFont="1" applyFill="1" applyBorder="1" applyAlignment="1" applyProtection="1">
      <alignment/>
      <protection locked="0"/>
    </xf>
    <xf numFmtId="3" fontId="11" fillId="0" borderId="110" xfId="53" applyNumberFormat="1" applyFont="1" applyFill="1" applyBorder="1" applyAlignment="1" applyProtection="1">
      <alignment/>
      <protection locked="0"/>
    </xf>
    <xf numFmtId="3" fontId="11" fillId="0" borderId="33" xfId="53" applyNumberFormat="1" applyFont="1" applyFill="1" applyBorder="1" applyAlignment="1" applyProtection="1">
      <alignment/>
      <protection locked="0"/>
    </xf>
    <xf numFmtId="3" fontId="12" fillId="0" borderId="111" xfId="53" applyNumberFormat="1" applyFont="1" applyFill="1" applyBorder="1" applyAlignment="1" applyProtection="1">
      <alignment/>
      <protection locked="0"/>
    </xf>
    <xf numFmtId="3" fontId="12" fillId="0" borderId="71" xfId="53" applyNumberFormat="1" applyFont="1" applyFill="1" applyBorder="1" applyAlignment="1" applyProtection="1">
      <alignment/>
      <protection locked="0"/>
    </xf>
    <xf numFmtId="3" fontId="11" fillId="0" borderId="112" xfId="53" applyNumberFormat="1" applyFont="1" applyFill="1" applyBorder="1" applyAlignment="1" applyProtection="1">
      <alignment/>
      <protection locked="0"/>
    </xf>
    <xf numFmtId="3" fontId="11" fillId="0" borderId="32" xfId="53" applyNumberFormat="1" applyFont="1" applyFill="1" applyBorder="1" applyAlignment="1" applyProtection="1">
      <alignment/>
      <protection locked="0"/>
    </xf>
    <xf numFmtId="3" fontId="12" fillId="0" borderId="30" xfId="53" applyNumberFormat="1" applyFont="1" applyFill="1" applyBorder="1" applyAlignment="1" applyProtection="1">
      <alignment/>
      <protection locked="0"/>
    </xf>
    <xf numFmtId="3" fontId="12" fillId="0" borderId="113" xfId="53" applyNumberFormat="1" applyFont="1" applyFill="1" applyBorder="1" applyAlignment="1" applyProtection="1">
      <alignment/>
      <protection locked="0"/>
    </xf>
    <xf numFmtId="3" fontId="11" fillId="35" borderId="102" xfId="53" applyNumberFormat="1" applyFont="1" applyFill="1" applyBorder="1" applyAlignment="1" applyProtection="1">
      <alignment/>
      <protection locked="0"/>
    </xf>
    <xf numFmtId="3" fontId="11" fillId="35" borderId="114" xfId="53" applyNumberFormat="1" applyFont="1" applyFill="1" applyBorder="1" applyAlignment="1" applyProtection="1">
      <alignment/>
      <protection locked="0"/>
    </xf>
    <xf numFmtId="3" fontId="11" fillId="35" borderId="115" xfId="53" applyNumberFormat="1" applyFont="1" applyFill="1" applyBorder="1" applyAlignment="1" applyProtection="1">
      <alignment/>
      <protection locked="0"/>
    </xf>
    <xf numFmtId="3" fontId="11" fillId="35" borderId="32" xfId="53" applyNumberFormat="1" applyFont="1" applyFill="1" applyBorder="1" applyAlignment="1" applyProtection="1">
      <alignment/>
      <protection locked="0"/>
    </xf>
    <xf numFmtId="3" fontId="11" fillId="35" borderId="33" xfId="53" applyNumberFormat="1" applyFont="1" applyFill="1" applyBorder="1" applyAlignment="1" applyProtection="1">
      <alignment/>
      <protection locked="0"/>
    </xf>
    <xf numFmtId="3" fontId="11" fillId="35" borderId="116" xfId="53" applyNumberFormat="1" applyFont="1" applyFill="1" applyBorder="1" applyAlignment="1" applyProtection="1">
      <alignment/>
      <protection locked="0"/>
    </xf>
    <xf numFmtId="3" fontId="11" fillId="35" borderId="117" xfId="53" applyNumberFormat="1" applyFont="1" applyFill="1" applyBorder="1" applyAlignment="1" applyProtection="1">
      <alignment/>
      <protection locked="0"/>
    </xf>
    <xf numFmtId="3" fontId="12" fillId="35" borderId="111" xfId="53" applyNumberFormat="1" applyFont="1" applyFill="1" applyBorder="1" applyAlignment="1" applyProtection="1">
      <alignment/>
      <protection locked="0"/>
    </xf>
    <xf numFmtId="3" fontId="12" fillId="35" borderId="118" xfId="53" applyNumberFormat="1" applyFont="1" applyFill="1" applyBorder="1" applyAlignment="1" applyProtection="1">
      <alignment/>
      <protection locked="0"/>
    </xf>
    <xf numFmtId="3" fontId="12" fillId="35" borderId="30" xfId="53" applyNumberFormat="1" applyFont="1" applyFill="1" applyBorder="1" applyAlignment="1" applyProtection="1">
      <alignment/>
      <protection locked="0"/>
    </xf>
    <xf numFmtId="3" fontId="12" fillId="35" borderId="31" xfId="53" applyNumberFormat="1" applyFont="1" applyFill="1" applyBorder="1" applyAlignment="1" applyProtection="1">
      <alignment/>
      <protection locked="0"/>
    </xf>
    <xf numFmtId="3" fontId="12" fillId="35" borderId="119" xfId="53" applyNumberFormat="1" applyFont="1" applyFill="1" applyBorder="1" applyAlignment="1" applyProtection="1">
      <alignment/>
      <protection locked="0"/>
    </xf>
    <xf numFmtId="3" fontId="12" fillId="0" borderId="118" xfId="53" applyNumberFormat="1" applyFont="1" applyFill="1" applyBorder="1" applyAlignment="1" applyProtection="1">
      <alignment/>
      <protection locked="0"/>
    </xf>
    <xf numFmtId="3" fontId="5" fillId="0" borderId="120" xfId="53" applyNumberFormat="1" applyFont="1" applyFill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78" t="s">
        <v>229</v>
      </c>
      <c r="G3" s="278"/>
      <c r="H3" s="278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79" t="s">
        <v>226</v>
      </c>
      <c r="G4" s="279"/>
      <c r="H4" s="279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80" t="s">
        <v>228</v>
      </c>
      <c r="G5" s="280"/>
      <c r="H5" s="280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81" t="s">
        <v>0</v>
      </c>
      <c r="I6" s="285"/>
      <c r="J6" s="285"/>
      <c r="K6" s="281" t="s">
        <v>1</v>
      </c>
      <c r="L6" s="282"/>
      <c r="M6" s="282"/>
      <c r="N6" s="174"/>
    </row>
    <row r="7" spans="1:14" ht="22.5" customHeight="1" thickBot="1">
      <c r="A7" s="165"/>
      <c r="B7" s="177"/>
      <c r="C7" s="283" t="s">
        <v>2</v>
      </c>
      <c r="D7" s="284"/>
      <c r="E7" s="284"/>
      <c r="F7" s="178"/>
      <c r="G7" s="150"/>
      <c r="H7" s="151"/>
      <c r="I7" s="217">
        <v>43465</v>
      </c>
      <c r="J7" s="151"/>
      <c r="K7" s="151"/>
      <c r="L7" s="217">
        <v>43100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9253418</v>
      </c>
      <c r="I9" s="209">
        <f>I10+I11+I12</f>
        <v>11124693</v>
      </c>
      <c r="J9" s="202">
        <f aca="true" t="shared" si="0" ref="J9:J14">H9+I9</f>
        <v>20378111</v>
      </c>
      <c r="K9" s="208">
        <f>K10+K11+K12</f>
        <v>8789207</v>
      </c>
      <c r="L9" s="209">
        <f>L10+L11+L12</f>
        <v>10393991</v>
      </c>
      <c r="M9" s="202">
        <f aca="true" t="shared" si="1" ref="M9:M14">K9+L9</f>
        <v>19183198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246">
        <v>9253418</v>
      </c>
      <c r="I10" s="247"/>
      <c r="J10" s="203">
        <f t="shared" si="0"/>
        <v>9253418</v>
      </c>
      <c r="K10" s="157">
        <v>8789207</v>
      </c>
      <c r="L10" s="158"/>
      <c r="M10" s="203">
        <f t="shared" si="1"/>
        <v>8789207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248"/>
      <c r="I11" s="249">
        <v>11124693</v>
      </c>
      <c r="J11" s="203">
        <f t="shared" si="0"/>
        <v>11124693</v>
      </c>
      <c r="K11" s="157"/>
      <c r="L11" s="158">
        <v>10393991</v>
      </c>
      <c r="M11" s="203">
        <f t="shared" si="1"/>
        <v>10393991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266561349</v>
      </c>
      <c r="I13" s="209">
        <f>I14+I15</f>
        <v>1250108529</v>
      </c>
      <c r="J13" s="202">
        <f t="shared" si="0"/>
        <v>1516669878</v>
      </c>
      <c r="K13" s="208">
        <f>K14+K15</f>
        <v>53463265</v>
      </c>
      <c r="L13" s="209">
        <f>L14+L15</f>
        <v>863632852</v>
      </c>
      <c r="M13" s="202">
        <f t="shared" si="1"/>
        <v>917096117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248">
        <v>255545169</v>
      </c>
      <c r="I14" s="250">
        <v>1085095098</v>
      </c>
      <c r="J14" s="203">
        <f t="shared" si="0"/>
        <v>1340640267</v>
      </c>
      <c r="K14" s="157">
        <v>53463265</v>
      </c>
      <c r="L14" s="158">
        <v>737325927</v>
      </c>
      <c r="M14" s="203">
        <f t="shared" si="1"/>
        <v>790789192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11016180</v>
      </c>
      <c r="I15" s="211">
        <f>I16+I17+I18</f>
        <v>165013431</v>
      </c>
      <c r="J15" s="203">
        <f>H15+I15</f>
        <v>176029611</v>
      </c>
      <c r="K15" s="213">
        <f>K16+K17+K18</f>
        <v>0</v>
      </c>
      <c r="L15" s="211">
        <f>L16+L17+L18</f>
        <v>126306925</v>
      </c>
      <c r="M15" s="203">
        <f>K15+L15</f>
        <v>126306925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aca="true" t="shared" si="2" ref="J16:J58">H16+I16</f>
        <v>0</v>
      </c>
      <c r="K16" s="159"/>
      <c r="L16" s="160"/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251">
        <v>11016180</v>
      </c>
      <c r="I17" s="252">
        <v>165013431</v>
      </c>
      <c r="J17" s="204">
        <f>H17+I17</f>
        <v>176029611</v>
      </c>
      <c r="K17" s="159"/>
      <c r="L17" s="160">
        <v>126306925</v>
      </c>
      <c r="M17" s="205">
        <f t="shared" si="3"/>
        <v>126306925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43946994</v>
      </c>
      <c r="I19" s="209">
        <f>I20+I21+I22+I23</f>
        <v>13997762</v>
      </c>
      <c r="J19" s="202">
        <f t="shared" si="2"/>
        <v>57944756</v>
      </c>
      <c r="K19" s="208">
        <f>K20+K21+K22+K23</f>
        <v>82990094</v>
      </c>
      <c r="L19" s="209">
        <f>L20+L21+L22+L23</f>
        <v>0</v>
      </c>
      <c r="M19" s="202">
        <f t="shared" si="3"/>
        <v>82990094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248">
        <v>43946994</v>
      </c>
      <c r="I23" s="253">
        <v>13997762</v>
      </c>
      <c r="J23" s="203">
        <f t="shared" si="2"/>
        <v>57944756</v>
      </c>
      <c r="K23" s="157">
        <v>82990094</v>
      </c>
      <c r="L23" s="158">
        <v>0</v>
      </c>
      <c r="M23" s="203">
        <f t="shared" si="3"/>
        <v>82990094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440472937</v>
      </c>
      <c r="I24" s="209">
        <f>I25+I26</f>
        <v>259370893</v>
      </c>
      <c r="J24" s="202">
        <f t="shared" si="2"/>
        <v>699843830</v>
      </c>
      <c r="K24" s="208">
        <f>K25+K26</f>
        <v>449665115</v>
      </c>
      <c r="L24" s="209">
        <f>L25+L26</f>
        <v>242432054</v>
      </c>
      <c r="M24" s="202">
        <f t="shared" si="3"/>
        <v>692097169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248">
        <v>97850547</v>
      </c>
      <c r="I25" s="254">
        <v>78438047</v>
      </c>
      <c r="J25" s="203">
        <f t="shared" si="2"/>
        <v>176288594</v>
      </c>
      <c r="K25" s="157">
        <v>92530629</v>
      </c>
      <c r="L25" s="158">
        <v>74913293</v>
      </c>
      <c r="M25" s="203">
        <f t="shared" si="3"/>
        <v>167443922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248">
        <v>342622390</v>
      </c>
      <c r="I26" s="247">
        <v>180932846</v>
      </c>
      <c r="J26" s="203">
        <f t="shared" si="2"/>
        <v>523555236</v>
      </c>
      <c r="K26" s="157">
        <v>357134486</v>
      </c>
      <c r="L26" s="158">
        <v>167518761</v>
      </c>
      <c r="M26" s="203">
        <f t="shared" si="3"/>
        <v>524653247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2848148</v>
      </c>
      <c r="I27" s="209">
        <f>I28+I31+I34</f>
        <v>0</v>
      </c>
      <c r="J27" s="202">
        <f t="shared" si="2"/>
        <v>2848148</v>
      </c>
      <c r="K27" s="208">
        <f>K28+K31+K34</f>
        <v>5572913</v>
      </c>
      <c r="L27" s="209">
        <f>L28+L31+L34</f>
        <v>0</v>
      </c>
      <c r="M27" s="202">
        <f t="shared" si="3"/>
        <v>5572913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100893</v>
      </c>
      <c r="I28" s="211">
        <f>I29+I30</f>
        <v>0</v>
      </c>
      <c r="J28" s="203">
        <f t="shared" si="2"/>
        <v>100893</v>
      </c>
      <c r="K28" s="210">
        <f>K29+K30</f>
        <v>1406290</v>
      </c>
      <c r="L28" s="211">
        <f>L29+L30</f>
        <v>0</v>
      </c>
      <c r="M28" s="203">
        <f t="shared" si="3"/>
        <v>1406290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255">
        <v>851139</v>
      </c>
      <c r="I29" s="161"/>
      <c r="J29" s="203">
        <f t="shared" si="2"/>
        <v>851139</v>
      </c>
      <c r="K29" s="147">
        <v>2838028</v>
      </c>
      <c r="L29" s="161"/>
      <c r="M29" s="203">
        <f t="shared" si="3"/>
        <v>2838028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251">
        <v>-750246</v>
      </c>
      <c r="I30" s="163"/>
      <c r="J30" s="203">
        <f t="shared" si="2"/>
        <v>-750246</v>
      </c>
      <c r="K30" s="162">
        <v>-1431738</v>
      </c>
      <c r="L30" s="163"/>
      <c r="M30" s="203">
        <f t="shared" si="3"/>
        <v>-1431738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390973</v>
      </c>
      <c r="I31" s="211">
        <f>I32+I33</f>
        <v>0</v>
      </c>
      <c r="J31" s="203">
        <f t="shared" si="2"/>
        <v>390973</v>
      </c>
      <c r="K31" s="212">
        <f>K32+K33</f>
        <v>305422</v>
      </c>
      <c r="L31" s="211">
        <f>L32+L33</f>
        <v>0</v>
      </c>
      <c r="M31" s="203">
        <f t="shared" si="3"/>
        <v>305422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251">
        <v>1327073</v>
      </c>
      <c r="I32" s="161"/>
      <c r="J32" s="203">
        <f t="shared" si="2"/>
        <v>1327073</v>
      </c>
      <c r="K32" s="147">
        <v>1783472</v>
      </c>
      <c r="L32" s="161"/>
      <c r="M32" s="203">
        <f t="shared" si="3"/>
        <v>1783472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251">
        <v>-936100</v>
      </c>
      <c r="I33" s="163"/>
      <c r="J33" s="203">
        <f t="shared" si="2"/>
        <v>-936100</v>
      </c>
      <c r="K33" s="162">
        <v>-1478050</v>
      </c>
      <c r="L33" s="163"/>
      <c r="M33" s="203">
        <f t="shared" si="3"/>
        <v>-1478050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2356282</v>
      </c>
      <c r="I34" s="211">
        <f>I35+I36</f>
        <v>0</v>
      </c>
      <c r="J34" s="203">
        <f t="shared" si="2"/>
        <v>2356282</v>
      </c>
      <c r="K34" s="210">
        <f>K35+K36</f>
        <v>3861201</v>
      </c>
      <c r="L34" s="211">
        <f>L35+L36</f>
        <v>0</v>
      </c>
      <c r="M34" s="203">
        <f t="shared" si="3"/>
        <v>3861201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251">
        <v>13956779</v>
      </c>
      <c r="I35" s="161"/>
      <c r="J35" s="203">
        <f t="shared" si="2"/>
        <v>13956779</v>
      </c>
      <c r="K35" s="147">
        <v>16141315</v>
      </c>
      <c r="L35" s="161"/>
      <c r="M35" s="203">
        <f t="shared" si="3"/>
        <v>16141315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251">
        <v>-11600497</v>
      </c>
      <c r="I36" s="163"/>
      <c r="J36" s="203">
        <f t="shared" si="2"/>
        <v>-11600497</v>
      </c>
      <c r="K36" s="162">
        <v>-12280114</v>
      </c>
      <c r="L36" s="163"/>
      <c r="M36" s="203">
        <f t="shared" si="3"/>
        <v>-12280114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7713543</v>
      </c>
      <c r="I37" s="209">
        <f>I38+I39+I40</f>
        <v>1834903</v>
      </c>
      <c r="J37" s="202">
        <f t="shared" si="2"/>
        <v>9548446</v>
      </c>
      <c r="K37" s="208">
        <f>K38+K39+K40</f>
        <v>7927528</v>
      </c>
      <c r="L37" s="209">
        <f>L38+L39+L40</f>
        <v>777805</v>
      </c>
      <c r="M37" s="202">
        <f t="shared" si="3"/>
        <v>8705333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248">
        <v>4958559</v>
      </c>
      <c r="I38" s="247">
        <v>1578889</v>
      </c>
      <c r="J38" s="203">
        <f t="shared" si="2"/>
        <v>6537448</v>
      </c>
      <c r="K38" s="157">
        <v>3823161</v>
      </c>
      <c r="L38" s="158">
        <v>762410</v>
      </c>
      <c r="M38" s="203">
        <f t="shared" si="3"/>
        <v>4585571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256">
        <v>1770383</v>
      </c>
      <c r="I39" s="257">
        <v>23576</v>
      </c>
      <c r="J39" s="203">
        <f t="shared" si="2"/>
        <v>1793959</v>
      </c>
      <c r="K39" s="157">
        <v>2883736</v>
      </c>
      <c r="L39" s="158">
        <v>0</v>
      </c>
      <c r="M39" s="203">
        <f t="shared" si="3"/>
        <v>2883736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246">
        <v>984601</v>
      </c>
      <c r="I40" s="257">
        <v>232438</v>
      </c>
      <c r="J40" s="203">
        <f t="shared" si="2"/>
        <v>1217039</v>
      </c>
      <c r="K40" s="157">
        <v>1220631</v>
      </c>
      <c r="L40" s="158">
        <v>15395</v>
      </c>
      <c r="M40" s="203">
        <f t="shared" si="3"/>
        <v>1236026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258">
        <v>47091126</v>
      </c>
      <c r="I44" s="259">
        <v>98941477</v>
      </c>
      <c r="J44" s="202">
        <f t="shared" si="2"/>
        <v>146032603</v>
      </c>
      <c r="K44" s="154">
        <v>53244106</v>
      </c>
      <c r="L44" s="155">
        <v>81588284</v>
      </c>
      <c r="M44" s="202">
        <f t="shared" si="3"/>
        <v>134832390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258">
        <v>14125</v>
      </c>
      <c r="I45" s="259">
        <v>3097</v>
      </c>
      <c r="J45" s="202">
        <f t="shared" si="2"/>
        <v>17222</v>
      </c>
      <c r="K45" s="154">
        <v>14375</v>
      </c>
      <c r="L45" s="155">
        <v>2329</v>
      </c>
      <c r="M45" s="202">
        <f t="shared" si="3"/>
        <v>16704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8219584</v>
      </c>
      <c r="I55" s="209">
        <f>I56+I57</f>
        <v>0</v>
      </c>
      <c r="J55" s="202">
        <f t="shared" si="2"/>
        <v>8219584</v>
      </c>
      <c r="K55" s="208">
        <f>K56+K57</f>
        <v>8500706</v>
      </c>
      <c r="L55" s="209">
        <f>L56+L57</f>
        <v>0</v>
      </c>
      <c r="M55" s="202">
        <f t="shared" si="3"/>
        <v>8500706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260">
        <v>20166138</v>
      </c>
      <c r="I56" s="158"/>
      <c r="J56" s="203">
        <f t="shared" si="2"/>
        <v>20166138</v>
      </c>
      <c r="K56" s="157">
        <v>18409323</v>
      </c>
      <c r="L56" s="158"/>
      <c r="M56" s="203">
        <f t="shared" si="3"/>
        <v>18409323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261">
        <v>-11946554</v>
      </c>
      <c r="I57" s="158"/>
      <c r="J57" s="203">
        <f t="shared" si="2"/>
        <v>-11946554</v>
      </c>
      <c r="K57" s="157">
        <v>-9908617</v>
      </c>
      <c r="L57" s="158"/>
      <c r="M57" s="203">
        <f t="shared" si="3"/>
        <v>-9908617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262">
        <f>3945349+2</f>
        <v>3945351</v>
      </c>
      <c r="I58" s="263">
        <f>358192+2</f>
        <v>358194</v>
      </c>
      <c r="J58" s="202">
        <f t="shared" si="2"/>
        <v>4303545</v>
      </c>
      <c r="K58" s="154">
        <v>4172288</v>
      </c>
      <c r="L58" s="155">
        <v>132086</v>
      </c>
      <c r="M58" s="202">
        <f t="shared" si="3"/>
        <v>4304374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830066575</v>
      </c>
      <c r="I60" s="215">
        <f>I58+I55+I52+I49+I46+I45+I44+I41+I37+I27+I24+I19+I13+I9</f>
        <v>1635739548</v>
      </c>
      <c r="J60" s="207">
        <f>H60+I60</f>
        <v>2465806123</v>
      </c>
      <c r="K60" s="214">
        <f>K58+K55+K52+K49+K46+K45+K44+K41+K37+K27+K24+K19+K13+K9</f>
        <v>674339597</v>
      </c>
      <c r="L60" s="215">
        <f>L58+L55+L52+L49+L46+L45+L44+L41+L37+L27+L24+L19+L13+L9</f>
        <v>1198959401</v>
      </c>
      <c r="M60" s="207">
        <f>K60+L60</f>
        <v>1873298998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86" t="str">
        <f>Aktifler!F3</f>
        <v>T. GARANTİ BANKASI A.Ş KIBRIS ŞUBELERİ</v>
      </c>
      <c r="G3" s="286"/>
      <c r="H3" s="286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86" t="s">
        <v>226</v>
      </c>
      <c r="G4" s="286"/>
      <c r="H4" s="286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87" t="s">
        <v>228</v>
      </c>
      <c r="G5" s="287"/>
      <c r="H5" s="287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88" t="s">
        <v>0</v>
      </c>
      <c r="I6" s="285"/>
      <c r="J6" s="285"/>
      <c r="K6" s="288" t="s">
        <v>1</v>
      </c>
      <c r="L6" s="282"/>
      <c r="M6" s="282"/>
      <c r="N6" s="132"/>
    </row>
    <row r="7" spans="2:14" ht="22.5" customHeight="1" thickBot="1">
      <c r="B7" s="108"/>
      <c r="C7" s="289" t="s">
        <v>51</v>
      </c>
      <c r="D7" s="284"/>
      <c r="E7" s="110"/>
      <c r="F7" s="110"/>
      <c r="G7" s="109" t="s">
        <v>164</v>
      </c>
      <c r="H7" s="110"/>
      <c r="I7" s="218">
        <f>Aktifler!I7</f>
        <v>43465</v>
      </c>
      <c r="J7" s="133"/>
      <c r="K7" s="110"/>
      <c r="L7" s="218">
        <f>Aktifler!L7</f>
        <v>43100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742417645</v>
      </c>
      <c r="I9" s="94">
        <f>I10+I11+I12+I13+I14+I15</f>
        <v>911098893</v>
      </c>
      <c r="J9" s="82">
        <f aca="true" t="shared" si="0" ref="J9:J57">H9+I9</f>
        <v>1653516538</v>
      </c>
      <c r="K9" s="93">
        <f>K10+K11+K12+K13+K14+K15</f>
        <v>649105106</v>
      </c>
      <c r="L9" s="94">
        <f>L10+L11+L12+L13+L14+L15</f>
        <v>748388156</v>
      </c>
      <c r="M9" s="82">
        <f aca="true" t="shared" si="1" ref="M9:M57">K9+L9</f>
        <v>1397493262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264">
        <v>550781663</v>
      </c>
      <c r="I10" s="265">
        <v>580772731</v>
      </c>
      <c r="J10" s="83">
        <f t="shared" si="0"/>
        <v>1131554394</v>
      </c>
      <c r="K10" s="66">
        <v>467962123</v>
      </c>
      <c r="L10" s="67">
        <v>476516891</v>
      </c>
      <c r="M10" s="83">
        <f t="shared" si="1"/>
        <v>944479014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264">
        <v>571052</v>
      </c>
      <c r="I11" s="266">
        <v>0</v>
      </c>
      <c r="J11" s="83">
        <f t="shared" si="0"/>
        <v>571052</v>
      </c>
      <c r="K11" s="66">
        <v>929685</v>
      </c>
      <c r="L11" s="67">
        <v>20915823</v>
      </c>
      <c r="M11" s="83">
        <f t="shared" si="1"/>
        <v>21845508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264">
        <v>178449876</v>
      </c>
      <c r="I12" s="266">
        <v>328555694</v>
      </c>
      <c r="J12" s="83">
        <f t="shared" si="0"/>
        <v>507005570</v>
      </c>
      <c r="K12" s="66">
        <v>179225803</v>
      </c>
      <c r="L12" s="67">
        <v>250855925</v>
      </c>
      <c r="M12" s="83">
        <f t="shared" si="1"/>
        <v>430081728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264">
        <v>12521798</v>
      </c>
      <c r="I13" s="266">
        <v>225527</v>
      </c>
      <c r="J13" s="83">
        <f t="shared" si="0"/>
        <v>12747325</v>
      </c>
      <c r="K13" s="66">
        <v>958691</v>
      </c>
      <c r="L13" s="67">
        <v>23055</v>
      </c>
      <c r="M13" s="83">
        <f t="shared" si="1"/>
        <v>981746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264">
        <v>93256</v>
      </c>
      <c r="I14" s="266">
        <v>1544941</v>
      </c>
      <c r="J14" s="83">
        <f t="shared" si="0"/>
        <v>1638197</v>
      </c>
      <c r="K14" s="66">
        <v>28804</v>
      </c>
      <c r="L14" s="67">
        <v>76462</v>
      </c>
      <c r="M14" s="83">
        <f t="shared" si="1"/>
        <v>105266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267"/>
      <c r="I15" s="268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500000</v>
      </c>
      <c r="I17" s="96">
        <f>I18+I19</f>
        <v>415971608</v>
      </c>
      <c r="J17" s="85">
        <f t="shared" si="0"/>
        <v>416471608</v>
      </c>
      <c r="K17" s="95">
        <f>K18+K19</f>
        <v>4710505</v>
      </c>
      <c r="L17" s="96">
        <f>L18+L19</f>
        <v>254312965</v>
      </c>
      <c r="M17" s="85">
        <f t="shared" si="1"/>
        <v>259023470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500000</v>
      </c>
      <c r="I19" s="98">
        <f>I20+I21+I22</f>
        <v>415971608</v>
      </c>
      <c r="J19" s="83">
        <f t="shared" si="0"/>
        <v>416471608</v>
      </c>
      <c r="K19" s="97">
        <f>K20+K21+K22</f>
        <v>4710505</v>
      </c>
      <c r="L19" s="98">
        <f>L20+L21+L22</f>
        <v>254312965</v>
      </c>
      <c r="M19" s="83">
        <f t="shared" si="1"/>
        <v>259023470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269">
        <v>500000</v>
      </c>
      <c r="I21" s="270">
        <v>415971608</v>
      </c>
      <c r="J21" s="87">
        <f t="shared" si="0"/>
        <v>416471608</v>
      </c>
      <c r="K21" s="70">
        <v>4710505</v>
      </c>
      <c r="L21" s="71">
        <v>254312965</v>
      </c>
      <c r="M21" s="87">
        <f t="shared" si="1"/>
        <v>259023470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8482034</v>
      </c>
      <c r="I28" s="94">
        <f>I29+I30+I31</f>
        <v>675878</v>
      </c>
      <c r="J28" s="82">
        <f t="shared" si="0"/>
        <v>9157912</v>
      </c>
      <c r="K28" s="93">
        <f>K29+K30+K31</f>
        <v>4152575</v>
      </c>
      <c r="L28" s="94">
        <f>L29+L30+L31</f>
        <v>635976</v>
      </c>
      <c r="M28" s="82">
        <f t="shared" si="1"/>
        <v>4788551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267">
        <v>8415180</v>
      </c>
      <c r="I29" s="268">
        <v>596097</v>
      </c>
      <c r="J29" s="83">
        <f t="shared" si="0"/>
        <v>9011277</v>
      </c>
      <c r="K29" s="66">
        <v>4105373</v>
      </c>
      <c r="L29" s="67">
        <v>416459</v>
      </c>
      <c r="M29" s="83">
        <f t="shared" si="1"/>
        <v>4521832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267">
        <v>11274</v>
      </c>
      <c r="I30" s="268"/>
      <c r="J30" s="83">
        <f t="shared" si="0"/>
        <v>11274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267">
        <v>55580</v>
      </c>
      <c r="I31" s="268">
        <v>79781</v>
      </c>
      <c r="J31" s="83">
        <f t="shared" si="0"/>
        <v>135361</v>
      </c>
      <c r="K31" s="66">
        <v>47202</v>
      </c>
      <c r="L31" s="67">
        <v>219517</v>
      </c>
      <c r="M31" s="83">
        <f t="shared" si="1"/>
        <v>266719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271">
        <v>2186938</v>
      </c>
      <c r="I35" s="272">
        <v>183421</v>
      </c>
      <c r="J35" s="82">
        <f t="shared" si="0"/>
        <v>2370359</v>
      </c>
      <c r="K35" s="63">
        <v>1398886</v>
      </c>
      <c r="L35" s="64">
        <v>49326</v>
      </c>
      <c r="M35" s="82">
        <f t="shared" si="1"/>
        <v>1448212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273">
        <v>0</v>
      </c>
      <c r="I36" s="274">
        <v>391592</v>
      </c>
      <c r="J36" s="82">
        <f t="shared" si="0"/>
        <v>391592</v>
      </c>
      <c r="K36" s="63"/>
      <c r="L36" s="64">
        <v>313</v>
      </c>
      <c r="M36" s="82">
        <f t="shared" si="1"/>
        <v>313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271">
        <v>16961192</v>
      </c>
      <c r="I37" s="275">
        <v>3841932</v>
      </c>
      <c r="J37" s="82">
        <f t="shared" si="0"/>
        <v>20803124</v>
      </c>
      <c r="K37" s="63">
        <v>15549654</v>
      </c>
      <c r="L37" s="64">
        <v>5695354</v>
      </c>
      <c r="M37" s="82">
        <f t="shared" si="1"/>
        <v>21245008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48074260</v>
      </c>
      <c r="I38" s="94">
        <f>I39+I40+I41+I42</f>
        <v>0</v>
      </c>
      <c r="J38" s="82">
        <f t="shared" si="0"/>
        <v>48074260</v>
      </c>
      <c r="K38" s="93">
        <f>K39+K40+K41+K42</f>
        <v>25089338</v>
      </c>
      <c r="L38" s="94">
        <f>L39+L40+L41+L42</f>
        <v>0</v>
      </c>
      <c r="M38" s="82">
        <f t="shared" si="1"/>
        <v>25089338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8717948</v>
      </c>
      <c r="I40" s="67"/>
      <c r="J40" s="83">
        <f>H40+I40</f>
        <v>8717948</v>
      </c>
      <c r="K40" s="66">
        <v>8316695</v>
      </c>
      <c r="L40" s="67"/>
      <c r="M40" s="83">
        <f t="shared" si="1"/>
        <v>8316695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267">
        <v>39356312</v>
      </c>
      <c r="I41" s="67"/>
      <c r="J41" s="83">
        <f>H41+I41</f>
        <v>39356312</v>
      </c>
      <c r="K41" s="66">
        <v>16772643</v>
      </c>
      <c r="L41" s="67"/>
      <c r="M41" s="83">
        <f t="shared" si="1"/>
        <v>16772643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>H42+I42</f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273">
        <v>8914669</v>
      </c>
      <c r="I43" s="274">
        <v>7494928</v>
      </c>
      <c r="J43" s="82">
        <f t="shared" si="0"/>
        <v>16409597</v>
      </c>
      <c r="K43" s="63">
        <v>3436936</v>
      </c>
      <c r="L43" s="64">
        <v>682349</v>
      </c>
      <c r="M43" s="82">
        <f t="shared" si="1"/>
        <v>4119285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160091559</v>
      </c>
      <c r="I44" s="94">
        <f>I45+I48+I52+I53+I54+I55</f>
        <v>0</v>
      </c>
      <c r="J44" s="82">
        <f t="shared" si="0"/>
        <v>160091559</v>
      </c>
      <c r="K44" s="93">
        <f>K45+K48+K52+K53+K54+K55</f>
        <v>102009035</v>
      </c>
      <c r="L44" s="94">
        <f>L45+L48+L52+L53+L54+L55</f>
        <v>0</v>
      </c>
      <c r="M44" s="82">
        <f t="shared" si="1"/>
        <v>102009035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80000000</v>
      </c>
      <c r="I45" s="98">
        <f>I46+I47</f>
        <v>0</v>
      </c>
      <c r="J45" s="83">
        <f t="shared" si="0"/>
        <v>80000000</v>
      </c>
      <c r="K45" s="97">
        <f>K46+K47</f>
        <v>15520000</v>
      </c>
      <c r="L45" s="98">
        <f>L46+L47</f>
        <v>0</v>
      </c>
      <c r="M45" s="83">
        <f t="shared" si="1"/>
        <v>15520000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269">
        <v>80000000</v>
      </c>
      <c r="I46" s="73"/>
      <c r="J46" s="83">
        <f t="shared" si="0"/>
        <v>80000000</v>
      </c>
      <c r="K46" s="72">
        <v>15520000</v>
      </c>
      <c r="L46" s="73"/>
      <c r="M46" s="83">
        <f t="shared" si="1"/>
        <v>15520000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15921855</v>
      </c>
      <c r="I48" s="98">
        <f>I49+I50+I51</f>
        <v>0</v>
      </c>
      <c r="J48" s="83">
        <f t="shared" si="0"/>
        <v>15921855</v>
      </c>
      <c r="K48" s="97">
        <f>K49+K50+K51</f>
        <v>10113602</v>
      </c>
      <c r="L48" s="98">
        <f>L49+L50+L51</f>
        <v>0</v>
      </c>
      <c r="M48" s="83">
        <f t="shared" si="1"/>
        <v>10113602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269">
        <v>15921855</v>
      </c>
      <c r="I49" s="75"/>
      <c r="J49" s="83">
        <f t="shared" si="0"/>
        <v>15921855</v>
      </c>
      <c r="K49" s="74">
        <v>10113602</v>
      </c>
      <c r="L49" s="75"/>
      <c r="M49" s="83">
        <f t="shared" si="1"/>
        <v>10113602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269">
        <v>64169704</v>
      </c>
      <c r="I52" s="67"/>
      <c r="J52" s="83">
        <f t="shared" si="0"/>
        <v>64169704</v>
      </c>
      <c r="K52" s="66">
        <v>76375433</v>
      </c>
      <c r="L52" s="67"/>
      <c r="M52" s="83">
        <f t="shared" si="1"/>
        <v>76375433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138519574</v>
      </c>
      <c r="I58" s="94">
        <f>I59+I60</f>
        <v>0</v>
      </c>
      <c r="J58" s="82">
        <f>H58+I58</f>
        <v>138519574</v>
      </c>
      <c r="K58" s="93">
        <f>K59+K60</f>
        <v>58082524</v>
      </c>
      <c r="L58" s="94">
        <f>L59+L60</f>
        <v>0</v>
      </c>
      <c r="M58" s="82">
        <f>K58+L58</f>
        <v>58082524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267">
        <v>138519574</v>
      </c>
      <c r="I59" s="67"/>
      <c r="J59" s="83">
        <f>H59+I59</f>
        <v>138519574</v>
      </c>
      <c r="K59" s="66">
        <v>58082524</v>
      </c>
      <c r="L59" s="67"/>
      <c r="M59" s="83">
        <f>K59+L59</f>
        <v>58082524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1126147871</v>
      </c>
      <c r="I62" s="100">
        <f>I58+I44+I43+I38+I37+I36+I35+I32+I28+I24+I23+I17+I16+I9</f>
        <v>1339658252</v>
      </c>
      <c r="J62" s="89">
        <f>H62+I62</f>
        <v>2465806123</v>
      </c>
      <c r="K62" s="99">
        <f>K58+K44+K43+K38+K37+K36+K35+K32+K28+K24+K17+K16+K9+K23</f>
        <v>863534559</v>
      </c>
      <c r="L62" s="100">
        <f>L58+L44+L43+L38+L37+L36+L35+L32+L28+L24+L23+L17+L16+L9</f>
        <v>1009764439</v>
      </c>
      <c r="M62" s="89">
        <f>K62+L62</f>
        <v>1873298998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258">
        <v>27634632</v>
      </c>
      <c r="I66" s="276">
        <v>69996342</v>
      </c>
      <c r="J66" s="90">
        <f>H66+I66</f>
        <v>97630974</v>
      </c>
      <c r="K66" s="79">
        <v>24222486</v>
      </c>
      <c r="L66" s="80">
        <v>56331915</v>
      </c>
      <c r="M66" s="90">
        <f>K66+L66</f>
        <v>80554401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258">
        <v>123900789</v>
      </c>
      <c r="I67" s="276"/>
      <c r="J67" s="90">
        <f>H67+I67</f>
        <v>123900789</v>
      </c>
      <c r="K67" s="79">
        <v>105879425</v>
      </c>
      <c r="L67" s="80"/>
      <c r="M67" s="90">
        <f>K67+L67</f>
        <v>105879425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258">
        <v>262085000</v>
      </c>
      <c r="I68" s="276">
        <v>463857370</v>
      </c>
      <c r="J68" s="90">
        <f>H68+I68</f>
        <v>725942370</v>
      </c>
      <c r="K68" s="79">
        <v>175315200</v>
      </c>
      <c r="L68" s="80">
        <v>263848855</v>
      </c>
      <c r="M68" s="90">
        <f>K68+L68</f>
        <v>439164055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258">
        <v>1649048865</v>
      </c>
      <c r="I69" s="276">
        <v>2362692799</v>
      </c>
      <c r="J69" s="91">
        <f>H69+I69</f>
        <v>4011741664</v>
      </c>
      <c r="K69" s="79">
        <v>1494436422</v>
      </c>
      <c r="L69" s="81">
        <v>1739981674</v>
      </c>
      <c r="M69" s="91">
        <f>K69+L69</f>
        <v>3234418096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2062669286</v>
      </c>
      <c r="I70" s="100">
        <f>I66+I67+I68+I69</f>
        <v>2896546511</v>
      </c>
      <c r="J70" s="92">
        <f>H70+I70</f>
        <v>4959215797</v>
      </c>
      <c r="K70" s="99">
        <f>K66+K67+K68+K69</f>
        <v>1799853533</v>
      </c>
      <c r="L70" s="100">
        <f>L66+L67+L68+L69</f>
        <v>2060162444</v>
      </c>
      <c r="M70" s="89">
        <f>K70+L70</f>
        <v>3860015977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90" t="str">
        <f>Pasifler!F3</f>
        <v>T. GARANTİ BANKASI A.Ş KIBRIS ŞUBELERİ</v>
      </c>
      <c r="E4" s="291"/>
      <c r="F4" s="291"/>
      <c r="G4" s="40"/>
      <c r="H4" s="11"/>
      <c r="I4" s="11"/>
      <c r="J4" s="9"/>
    </row>
    <row r="5" spans="2:10" ht="15.75">
      <c r="B5" s="38"/>
      <c r="C5" s="39"/>
      <c r="D5" s="292" t="s">
        <v>227</v>
      </c>
      <c r="E5" s="292"/>
      <c r="F5" s="292"/>
      <c r="G5" s="41"/>
      <c r="H5" s="11"/>
      <c r="I5" s="11"/>
      <c r="J5" s="9"/>
    </row>
    <row r="6" spans="2:10" ht="15.75">
      <c r="B6" s="38"/>
      <c r="C6" s="39"/>
      <c r="D6" s="293" t="s">
        <v>228</v>
      </c>
      <c r="E6" s="293"/>
      <c r="F6" s="293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43465</v>
      </c>
      <c r="I8" s="218">
        <f>Aktifler!L7</f>
        <v>43100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241901069</v>
      </c>
      <c r="I10" s="56">
        <f>I11+I19+I20+I25+I28</f>
        <v>124170447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89153820</v>
      </c>
      <c r="I11" s="57">
        <f>I12+I15+I18</f>
        <v>69145315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70030777</v>
      </c>
      <c r="I12" s="58">
        <f>I13+I14</f>
        <v>57044899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13543876</v>
      </c>
      <c r="I13" s="18">
        <v>8345106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56486901</v>
      </c>
      <c r="I14" s="18">
        <v>48699793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17721007</v>
      </c>
      <c r="I15" s="58">
        <f>I16+I17</f>
        <v>11287214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5781462</v>
      </c>
      <c r="I16" s="18">
        <v>3298142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11939545</v>
      </c>
      <c r="I17" s="18">
        <v>7989072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1402036</v>
      </c>
      <c r="I18" s="17">
        <v>813202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4311698</v>
      </c>
      <c r="I19" s="16">
        <v>1492746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131352029</v>
      </c>
      <c r="I20" s="57">
        <f>I21+I22+I23+I24</f>
        <v>47334138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18415233</v>
      </c>
      <c r="I21" s="19">
        <v>6312973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/>
      <c r="I22" s="19"/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112936796</v>
      </c>
      <c r="I23" s="19">
        <v>41021165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16797944</v>
      </c>
      <c r="I25" s="57">
        <f>I26+I27</f>
        <v>5941003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1792425</v>
      </c>
      <c r="I26" s="19">
        <v>1325532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15005519</v>
      </c>
      <c r="I27" s="19">
        <v>4615471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285578</v>
      </c>
      <c r="I28" s="16">
        <v>257245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110319600</v>
      </c>
      <c r="I30" s="56">
        <f>I31+I37+I44+I45+I50+I51</f>
        <v>52992146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96414764</v>
      </c>
      <c r="I31" s="57">
        <f>I32+I33+I34+I35+I36</f>
        <v>47687259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71967633</v>
      </c>
      <c r="I32" s="19">
        <v>35911976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/>
      <c r="I33" s="19"/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24444267</v>
      </c>
      <c r="I34" s="19">
        <v>11764446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/>
      <c r="I35" s="19"/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2864</v>
      </c>
      <c r="I36" s="19">
        <v>10837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9605517</v>
      </c>
      <c r="I37" s="57">
        <f>I38+I39+I40+I41+I42+I43</f>
        <v>4928377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277">
        <v>9605517</v>
      </c>
      <c r="I38" s="19">
        <v>4928377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/>
      <c r="I40" s="19"/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/>
      <c r="I41" s="19"/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4245201</v>
      </c>
      <c r="I45" s="57">
        <f>I46+I47+I48+I49</f>
        <v>204618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277">
        <v>4245201</v>
      </c>
      <c r="I48" s="19">
        <v>204618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277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277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277">
        <v>54118</v>
      </c>
      <c r="I51" s="16">
        <v>171892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131581469</v>
      </c>
      <c r="I53" s="60">
        <f>I10-I30</f>
        <v>71178301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723946469</v>
      </c>
      <c r="I55" s="56">
        <f>I56+I60+I61+I62+I63+I64</f>
        <v>221997737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32743495</v>
      </c>
      <c r="I56" s="57">
        <f>I57+I58+I59</f>
        <v>24415921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569965</v>
      </c>
      <c r="I57" s="19">
        <v>905269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1161697</v>
      </c>
      <c r="I58" s="19">
        <v>940424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31011833</v>
      </c>
      <c r="I59" s="19">
        <v>22570228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686570623</v>
      </c>
      <c r="I61" s="16">
        <v>193304722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4632351</v>
      </c>
      <c r="I64" s="16">
        <v>4277094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677652052</v>
      </c>
      <c r="I66" s="56">
        <f>I67+I71+I72+I73+I74+I75+I76+I77+I78+I79+I80+I81</f>
        <v>218320871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135725</v>
      </c>
      <c r="I67" s="57">
        <f>I68+I69+I70</f>
        <v>176450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135725</v>
      </c>
      <c r="I70" s="19">
        <v>176450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631733605</v>
      </c>
      <c r="I72" s="16">
        <v>178785175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16446337</v>
      </c>
      <c r="I73" s="16">
        <v>14645471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2883094</v>
      </c>
      <c r="I75" s="16">
        <v>2227089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2065358</v>
      </c>
      <c r="I76" s="16">
        <v>2095830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1379980</v>
      </c>
      <c r="I77" s="16">
        <v>666762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2167549</v>
      </c>
      <c r="I79" s="16">
        <v>3346908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401252</v>
      </c>
      <c r="I80" s="16">
        <v>1595813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20439152</v>
      </c>
      <c r="I81" s="16">
        <v>14781373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46294417</v>
      </c>
      <c r="I83" s="59">
        <f>I55-I66</f>
        <v>3676866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177875886</v>
      </c>
      <c r="I85" s="22">
        <f>I53+I83</f>
        <v>74855167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39356312</v>
      </c>
      <c r="I87" s="15">
        <v>16772643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138519574</v>
      </c>
      <c r="I89" s="59">
        <f>I85-I87</f>
        <v>58082524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2017-04-27T14:13:23Z</cp:lastPrinted>
  <dcterms:created xsi:type="dcterms:W3CDTF">1998-01-12T17:06:50Z</dcterms:created>
  <dcterms:modified xsi:type="dcterms:W3CDTF">2019-05-24T10:44:36Z</dcterms:modified>
  <cp:category/>
  <cp:version/>
  <cp:contentType/>
  <cp:contentStatus/>
</cp:coreProperties>
</file>