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<sst xmlns="http://schemas.openxmlformats.org/spreadsheetml/2006/main" count="373" uniqueCount="230">
  <si>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</si>
  <si>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</si>
  <si>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</si>
  <si>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</si>
  <si>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</si>
  <si>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</si>
  <si>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</si>
  <si>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</si>
  <si>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</si>
  <si>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</si>
  <si>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</si>
  <si>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</si>
  <si>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</si>
  <si>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</si>
  <si>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</si>
  <si>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</si>
  <si>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</si>
  <si>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</si>
  <si>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</si>
  <si>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</si>
  <si>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</si>
  <si>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</si>
  <si>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</si>
  <si>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</si>
  <si>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</si>
  <si>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</si>
  <si>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</si>
  <si>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</si>
  <si>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</si>
  <si>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</si>
  <si>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</si>
  <si>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</si>
  <si>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</si>
  <si>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</si>
  <si>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</si>
  <si>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</si>
  <si>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</si>
  <si>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</si>
  <si>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</si>
  <si>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</si>
  <si>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</si>
  <si>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</si>
  <si>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</si>
  <si>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</si>
  <si>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</si>
  <si>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</si>
  <si>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</si>
  <si>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</si>
  <si>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</si>
  <si>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</si>
  <si>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</si>
  <si>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</si>
  <si>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</si>
  <si>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</si>
  <si>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</si>
  <si>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</si>
  <si>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</si>
  <si>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</si>
  <si>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</si>
  <si>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</si>
  <si>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</si>
  <si>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</si>
  <si>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</si>
  <si>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</si>
  <si>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</si>
  <si>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</si>
  <si>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</si>
  <si>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</si>
  <si>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</si>
  <si>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</si>
  <si>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</si>
  <si>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</si>
  <si>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</si>
  <si>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</si>
  <si>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</si>
  <si>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</si>
  <si>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</si>
  <si>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</si>
  <si>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</si>
  <si>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</si>
  <si>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</si>
  <si>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</si>
  <si>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</si>
  <si>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</si>
  <si>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</si>
  <si>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</si>
  <si>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</si>
  <si>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</si>
  <si>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</si>
  <si>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</si>
  <si>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</si>
  <si>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</si>
  <si>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</si>
  <si>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</si>
  <si>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</si>
  <si>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</si>
  <si>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</si>
  <si>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</si>
  <si>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</si>
  <si>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</si>
  <si>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</si>
  <si>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</si>
  <si>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</si>
  <si>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</si>
  <si>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</si>
  <si>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</si>
  <si>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</si>
  <si>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</si>
  <si>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</si>
  <si>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</si>
  <si>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</si>
  <si>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</si>
  <si>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</si>
  <si>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</si>
  <si>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</si>
  <si>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</si>
  <si>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</si>
  <si>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</si>
  <si>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</si>
  <si>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</si>
  <si>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</si>
  <si>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</si>
  <si>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</si>
  <si>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</si>
  <si>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</si>
  <si>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</si>
  <si>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</si>
  <si>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</si>
  <si>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</si>
  <si>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</si>
  <si>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</si>
  <si>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</si>
  <si>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</si>
  <si>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</si>
  <si>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</si>
  <si>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</si>
  <si>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</si>
  <si>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</si>
  <si>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</si>
  <si>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</si>
  <si>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</si>
  <si>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</si>
  <si>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</si>
  <si>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</si>
  <si>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</si>
  <si>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</si>
  <si>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</si>
  <si>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</si>
  <si>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</si>
  <si>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</si>
  <si>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</si>
  <si>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</si>
  <si>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</si>
  <si>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</si>
  <si>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</si>
  <si>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</si>
  <si>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</si>
  <si>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</si>
  <si>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</si>
  <si>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</si>
  <si>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</si>
  <si>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</si>
  <si>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</si>
  <si>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</si>
  <si>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</si>
  <si>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</si>
  <si>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</si>
  <si>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</si>
  <si>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</si>
  <si>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</si>
  <si>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</si>
  <si>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</si>
  <si>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</si>
  <si>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</si>
  <si>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</si>
  <si>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</si>
  <si>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</si>
  <si>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</si>
  <si>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</si>
  <si>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</si>
  <si>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</si>
  <si>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</si>
  <si>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</si>
  <si>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</si>
  <si>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</si>
  <si>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</si>
  <si>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</si>
  <si>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</si>
  <si>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</si>
  <si>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</si>
  <si>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</si>
  <si>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</si>
  <si>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</si>
  <si>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</si>
  <si>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</si>
  <si>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</si>
  <si>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</si>
  <si>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</si>
  <si>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</si>
  <si>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</si>
  <si>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</si>
  <si>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</si>
  <si>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</si>
  <si>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</si>
  <si>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</si>
  <si>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</si>
  <si>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</si>
  <si>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</si>
  <si>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</si>
  <si>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</si>
  <si>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</si>
  <si>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</si>
  <si>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</si>
  <si>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</si>
  <si>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</si>
  <si>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</si>
  <si>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</si>
  <si>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</si>
  <si>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</si>
  <si>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</si>
  <si>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</si>
  <si>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</si>
  <si>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</si>
  <si>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</si>
  <si>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</si>
  <si>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</si>
  <si>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</si>
  <si>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</si>
  <si>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</si>
  <si>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TÜRK KOOPERATİF MERKEZ BANKASI LİMİTED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</si>
</sst>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229</v>
      </c>
      <c r="G3" s="251"/>
      <c r="H3" s="251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6" t="s">
        <v>0</v>
      </c>
      <c r="I6" s="250"/>
      <c r="J6" s="250"/>
      <c r="K6" s="246" t="s">
        <v>1</v>
      </c>
      <c r="L6" s="247"/>
      <c r="M6" s="247"/>
      <c r="N6" s="174"/>
    </row>
    <row r="7" spans="1:14" ht="22.5" customHeight="1" thickBot="1">
      <c r="A7" s="165"/>
      <c r="B7" s="177"/>
      <c r="C7" s="248" t="s">
        <v>2</v>
      </c>
      <c r="D7" s="249"/>
      <c r="E7" s="249"/>
      <c r="F7" s="178"/>
      <c r="G7" s="150"/>
      <c r="H7" s="151"/>
      <c r="I7" s="217">
        <v>43830</v>
      </c>
      <c r="J7" s="151"/>
      <c r="K7" s="151"/>
      <c r="L7" s="217">
        <v>43465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27172512</v>
      </c>
      <c r="I9" s="209">
        <f>I10+I11+I12</f>
        <v>17443209</v>
      </c>
      <c r="J9" s="202">
        <f aca="true" t="shared" si="0" ref="J9:J14">H9+I9</f>
        <v>44615721</v>
      </c>
      <c r="K9" s="208">
        <f>K10+K11+K12</f>
        <v>17969751</v>
      </c>
      <c r="L9" s="209">
        <f>L10+L11+L12</f>
        <v>12631244</v>
      </c>
      <c r="M9" s="202">
        <f aca="true" t="shared" si="1" ref="M9:M14">K9+L9</f>
        <v>30600995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27172512</v>
      </c>
      <c r="I10" s="158"/>
      <c r="J10" s="203">
        <f t="shared" si="0"/>
        <v>27172512</v>
      </c>
      <c r="K10" s="157">
        <v>17969751</v>
      </c>
      <c r="L10" s="158"/>
      <c r="M10" s="203">
        <f t="shared" si="1"/>
        <v>17969751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14198896</v>
      </c>
      <c r="J11" s="203">
        <f t="shared" si="0"/>
        <v>14198896</v>
      </c>
      <c r="K11" s="157"/>
      <c r="L11" s="158">
        <v>10277786</v>
      </c>
      <c r="M11" s="203">
        <f t="shared" si="1"/>
        <v>10277786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3244313</v>
      </c>
      <c r="J12" s="203">
        <f t="shared" si="0"/>
        <v>3244313</v>
      </c>
      <c r="K12" s="157"/>
      <c r="L12" s="158">
        <v>2353458</v>
      </c>
      <c r="M12" s="203">
        <f t="shared" si="1"/>
        <v>2353458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361129323</v>
      </c>
      <c r="I13" s="209">
        <f>I14+I15</f>
        <v>1639359181</v>
      </c>
      <c r="J13" s="202">
        <f t="shared" si="0"/>
        <v>2000488504</v>
      </c>
      <c r="K13" s="208">
        <f>K14+K15</f>
        <v>126665340</v>
      </c>
      <c r="L13" s="209">
        <f>L14+L15</f>
        <v>1394922392</v>
      </c>
      <c r="M13" s="202">
        <f t="shared" si="1"/>
        <v>1521587732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182560396</v>
      </c>
      <c r="I14" s="158">
        <v>951453227</v>
      </c>
      <c r="J14" s="203">
        <f t="shared" si="0"/>
        <v>1134013623</v>
      </c>
      <c r="K14" s="157">
        <v>104063131</v>
      </c>
      <c r="L14" s="158">
        <v>746925177</v>
      </c>
      <c r="M14" s="203">
        <f t="shared" si="1"/>
        <v>850988308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178568927</v>
      </c>
      <c r="I15" s="211">
        <f>I16+I17+I18</f>
        <v>687905954</v>
      </c>
      <c r="J15" s="203">
        <f>H15+I15</f>
        <v>866474881</v>
      </c>
      <c r="K15" s="213">
        <f>K16+K17+K18</f>
        <v>22602209</v>
      </c>
      <c r="L15" s="211">
        <f>L16+L17+L18</f>
        <v>647997215</v>
      </c>
      <c r="M15" s="203">
        <f>K15+L15</f>
        <v>670599424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8</v>
      </c>
      <c r="I16" s="160">
        <v>0</v>
      </c>
      <c r="J16" s="204">
        <f aca="true" t="shared" si="2" ref="J16:J58">H16+I16</f>
        <v>8</v>
      </c>
      <c r="K16" s="159">
        <v>8</v>
      </c>
      <c r="L16" s="160">
        <v>0</v>
      </c>
      <c r="M16" s="204">
        <f aca="true" t="shared" si="3" ref="M16:M58">K16+L16</f>
        <v>8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178568919</v>
      </c>
      <c r="I17" s="160">
        <v>687905954</v>
      </c>
      <c r="J17" s="204">
        <f t="shared" si="2"/>
        <v>866474873</v>
      </c>
      <c r="K17" s="159">
        <v>22602201</v>
      </c>
      <c r="L17" s="160">
        <v>647997215</v>
      </c>
      <c r="M17" s="205">
        <f t="shared" si="3"/>
        <v>670599416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34547877</v>
      </c>
      <c r="I19" s="209">
        <f>I20+I21+I22+I23</f>
        <v>553907993</v>
      </c>
      <c r="J19" s="202">
        <f t="shared" si="2"/>
        <v>588455870</v>
      </c>
      <c r="K19" s="208">
        <f>K20+K21+K22+K23</f>
        <v>56821155</v>
      </c>
      <c r="L19" s="209">
        <f>L20+L21+L22+L23</f>
        <v>408193398</v>
      </c>
      <c r="M19" s="202">
        <f t="shared" si="3"/>
        <v>465014553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34547877</v>
      </c>
      <c r="I23" s="158">
        <v>553907993</v>
      </c>
      <c r="J23" s="203">
        <f t="shared" si="2"/>
        <v>588455870</v>
      </c>
      <c r="K23" s="157">
        <v>56821155</v>
      </c>
      <c r="L23" s="158">
        <v>408193398</v>
      </c>
      <c r="M23" s="203">
        <f t="shared" si="3"/>
        <v>465014553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3605686068</v>
      </c>
      <c r="I24" s="209">
        <f>I25+I26</f>
        <v>1195411105</v>
      </c>
      <c r="J24" s="202">
        <f t="shared" si="2"/>
        <v>4801097173</v>
      </c>
      <c r="K24" s="208">
        <f>K25+K26</f>
        <v>3029878972</v>
      </c>
      <c r="L24" s="209">
        <f>L25+L26</f>
        <v>1000411416</v>
      </c>
      <c r="M24" s="202">
        <f t="shared" si="3"/>
        <v>4030290388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102912819</v>
      </c>
      <c r="I25" s="158">
        <v>117598894</v>
      </c>
      <c r="J25" s="203">
        <f t="shared" si="2"/>
        <v>220511713</v>
      </c>
      <c r="K25" s="157">
        <v>96575832</v>
      </c>
      <c r="L25" s="158">
        <v>99176383</v>
      </c>
      <c r="M25" s="203">
        <f t="shared" si="3"/>
        <v>195752215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3502773249</v>
      </c>
      <c r="I26" s="158">
        <v>1077812211</v>
      </c>
      <c r="J26" s="203">
        <f t="shared" si="2"/>
        <v>4580585460</v>
      </c>
      <c r="K26" s="157">
        <v>2933303140</v>
      </c>
      <c r="L26" s="158">
        <v>901235033</v>
      </c>
      <c r="M26" s="203">
        <f t="shared" si="3"/>
        <v>3834538173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1471402</v>
      </c>
      <c r="I27" s="209">
        <f>I28+I31+I34</f>
        <v>2182168</v>
      </c>
      <c r="J27" s="202">
        <f t="shared" si="2"/>
        <v>3653570</v>
      </c>
      <c r="K27" s="208">
        <f>K28+K31+K34</f>
        <v>1030053</v>
      </c>
      <c r="L27" s="209">
        <f>L28+L31+L34</f>
        <v>5164127</v>
      </c>
      <c r="M27" s="202">
        <f t="shared" si="3"/>
        <v>6194180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994288</v>
      </c>
      <c r="I28" s="211">
        <f>I29+I30</f>
        <v>987014</v>
      </c>
      <c r="J28" s="203">
        <f t="shared" si="2"/>
        <v>1981302</v>
      </c>
      <c r="K28" s="210">
        <f>K29+K30</f>
        <v>480094</v>
      </c>
      <c r="L28" s="211">
        <f>L29+L30</f>
        <v>2318087</v>
      </c>
      <c r="M28" s="203">
        <f t="shared" si="3"/>
        <v>2798181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1036691</v>
      </c>
      <c r="I29" s="161">
        <v>1012322</v>
      </c>
      <c r="J29" s="203">
        <f t="shared" si="2"/>
        <v>2049013</v>
      </c>
      <c r="K29" s="147">
        <v>508383</v>
      </c>
      <c r="L29" s="161">
        <v>2410129</v>
      </c>
      <c r="M29" s="203">
        <f t="shared" si="3"/>
        <v>2918512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-42403</v>
      </c>
      <c r="I30" s="163">
        <v>-25308</v>
      </c>
      <c r="J30" s="203">
        <f t="shared" si="2"/>
        <v>-67711</v>
      </c>
      <c r="K30" s="162">
        <v>-28289</v>
      </c>
      <c r="L30" s="163">
        <v>-92042</v>
      </c>
      <c r="M30" s="203">
        <f t="shared" si="3"/>
        <v>-120331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477114</v>
      </c>
      <c r="I31" s="211">
        <f>I32+I33</f>
        <v>1195154</v>
      </c>
      <c r="J31" s="203">
        <f t="shared" si="2"/>
        <v>1672268</v>
      </c>
      <c r="K31" s="212">
        <f>K32+K33</f>
        <v>549959</v>
      </c>
      <c r="L31" s="211">
        <f>L32+L33</f>
        <v>2846040</v>
      </c>
      <c r="M31" s="203">
        <f t="shared" si="3"/>
        <v>3395999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521419</v>
      </c>
      <c r="I32" s="161">
        <v>1283176</v>
      </c>
      <c r="J32" s="203">
        <f t="shared" si="2"/>
        <v>1804595</v>
      </c>
      <c r="K32" s="147">
        <v>666660</v>
      </c>
      <c r="L32" s="161">
        <v>3065538</v>
      </c>
      <c r="M32" s="203">
        <f t="shared" si="3"/>
        <v>3732198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-44305</v>
      </c>
      <c r="I33" s="163">
        <v>-88022</v>
      </c>
      <c r="J33" s="203">
        <f t="shared" si="2"/>
        <v>-132327</v>
      </c>
      <c r="K33" s="162">
        <v>-116701</v>
      </c>
      <c r="L33" s="163">
        <v>-219498</v>
      </c>
      <c r="M33" s="203">
        <f t="shared" si="3"/>
        <v>-336199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0</v>
      </c>
      <c r="I34" s="211">
        <f>I35+I36</f>
        <v>0</v>
      </c>
      <c r="J34" s="203">
        <f t="shared" si="2"/>
        <v>0</v>
      </c>
      <c r="K34" s="210">
        <f>K35+K36</f>
        <v>0</v>
      </c>
      <c r="L34" s="211">
        <f>L35+L36</f>
        <v>0</v>
      </c>
      <c r="M34" s="203">
        <f t="shared" si="3"/>
        <v>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11833809</v>
      </c>
      <c r="I35" s="161">
        <v>138068571</v>
      </c>
      <c r="J35" s="203">
        <f t="shared" si="2"/>
        <v>149902380</v>
      </c>
      <c r="K35" s="147">
        <v>11873791</v>
      </c>
      <c r="L35" s="161">
        <v>143072122</v>
      </c>
      <c r="M35" s="203">
        <f t="shared" si="3"/>
        <v>154945913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-11833809</v>
      </c>
      <c r="I36" s="163">
        <v>-138068571</v>
      </c>
      <c r="J36" s="203">
        <f t="shared" si="2"/>
        <v>-149902380</v>
      </c>
      <c r="K36" s="162">
        <v>-11873791</v>
      </c>
      <c r="L36" s="163">
        <v>-143072122</v>
      </c>
      <c r="M36" s="203">
        <f t="shared" si="3"/>
        <v>-154945913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3587872</v>
      </c>
      <c r="I37" s="209">
        <f>I38+I39+I40</f>
        <v>1009298</v>
      </c>
      <c r="J37" s="202">
        <f t="shared" si="2"/>
        <v>4597170</v>
      </c>
      <c r="K37" s="208">
        <f>K38+K39+K40</f>
        <v>3632698</v>
      </c>
      <c r="L37" s="209">
        <f>L38+L39+L40</f>
        <v>1564768</v>
      </c>
      <c r="M37" s="202">
        <f t="shared" si="3"/>
        <v>5197466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629350</v>
      </c>
      <c r="I38" s="158">
        <v>0</v>
      </c>
      <c r="J38" s="203">
        <f t="shared" si="2"/>
        <v>629350</v>
      </c>
      <c r="K38" s="157">
        <v>594136</v>
      </c>
      <c r="L38" s="158">
        <v>0</v>
      </c>
      <c r="M38" s="203">
        <f t="shared" si="3"/>
        <v>594136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2484501</v>
      </c>
      <c r="I39" s="158">
        <v>843630</v>
      </c>
      <c r="J39" s="203">
        <f t="shared" si="2"/>
        <v>3328131</v>
      </c>
      <c r="K39" s="157">
        <v>3038562</v>
      </c>
      <c r="L39" s="158">
        <v>901689</v>
      </c>
      <c r="M39" s="203">
        <f t="shared" si="3"/>
        <v>3940251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474021</v>
      </c>
      <c r="I40" s="158">
        <v>165668</v>
      </c>
      <c r="J40" s="203">
        <f t="shared" si="2"/>
        <v>639689</v>
      </c>
      <c r="K40" s="157">
        <v>0</v>
      </c>
      <c r="L40" s="158">
        <v>663079</v>
      </c>
      <c r="M40" s="203">
        <f t="shared" si="3"/>
        <v>663079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252108010</v>
      </c>
      <c r="I44" s="155">
        <v>250810131</v>
      </c>
      <c r="J44" s="202">
        <f t="shared" si="2"/>
        <v>502918141</v>
      </c>
      <c r="K44" s="154">
        <v>190704382</v>
      </c>
      <c r="L44" s="155">
        <v>197797810</v>
      </c>
      <c r="M44" s="202">
        <f t="shared" si="3"/>
        <v>388502192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155229</v>
      </c>
      <c r="I45" s="155">
        <v>149828</v>
      </c>
      <c r="J45" s="202">
        <f t="shared" si="2"/>
        <v>305057</v>
      </c>
      <c r="K45" s="154">
        <v>980861</v>
      </c>
      <c r="L45" s="155">
        <v>163621</v>
      </c>
      <c r="M45" s="202">
        <f t="shared" si="3"/>
        <v>1144482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29639504</v>
      </c>
      <c r="I49" s="209">
        <f>I50+I51</f>
        <v>0</v>
      </c>
      <c r="J49" s="202">
        <f t="shared" si="2"/>
        <v>29639504</v>
      </c>
      <c r="K49" s="208">
        <f>K50+K51</f>
        <v>28250624</v>
      </c>
      <c r="L49" s="209">
        <f>L50+L51</f>
        <v>0</v>
      </c>
      <c r="M49" s="202">
        <f t="shared" si="3"/>
        <v>28250624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12840239</v>
      </c>
      <c r="I50" s="158"/>
      <c r="J50" s="203">
        <f t="shared" si="2"/>
        <v>12840239</v>
      </c>
      <c r="K50" s="157">
        <v>8548448</v>
      </c>
      <c r="L50" s="158"/>
      <c r="M50" s="203">
        <f t="shared" si="3"/>
        <v>8548448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16799265</v>
      </c>
      <c r="I51" s="158"/>
      <c r="J51" s="203">
        <f t="shared" si="2"/>
        <v>16799265</v>
      </c>
      <c r="K51" s="157">
        <v>19702176</v>
      </c>
      <c r="L51" s="158"/>
      <c r="M51" s="203">
        <f t="shared" si="3"/>
        <v>19702176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74942</v>
      </c>
      <c r="I52" s="209">
        <f>I53+I54</f>
        <v>0</v>
      </c>
      <c r="J52" s="202">
        <f t="shared" si="2"/>
        <v>74942</v>
      </c>
      <c r="K52" s="208">
        <f>K53+K54</f>
        <v>74942</v>
      </c>
      <c r="L52" s="209">
        <f>L53+L54</f>
        <v>0</v>
      </c>
      <c r="M52" s="202">
        <f t="shared" si="3"/>
        <v>74942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74942</v>
      </c>
      <c r="I54" s="158"/>
      <c r="J54" s="203">
        <f t="shared" si="2"/>
        <v>74942</v>
      </c>
      <c r="K54" s="157">
        <v>74942</v>
      </c>
      <c r="L54" s="158">
        <v>0</v>
      </c>
      <c r="M54" s="203">
        <f t="shared" si="3"/>
        <v>74942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45420136</v>
      </c>
      <c r="I55" s="209">
        <f>I56+I57</f>
        <v>0</v>
      </c>
      <c r="J55" s="202">
        <f t="shared" si="2"/>
        <v>45420136</v>
      </c>
      <c r="K55" s="208">
        <f>K56+K57</f>
        <v>47280290</v>
      </c>
      <c r="L55" s="209">
        <f>L56+L57</f>
        <v>0</v>
      </c>
      <c r="M55" s="202">
        <f t="shared" si="3"/>
        <v>47280290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71255909</v>
      </c>
      <c r="I56" s="158"/>
      <c r="J56" s="203">
        <f t="shared" si="2"/>
        <v>71255909</v>
      </c>
      <c r="K56" s="157">
        <v>70479350</v>
      </c>
      <c r="L56" s="158"/>
      <c r="M56" s="203">
        <f t="shared" si="3"/>
        <v>70479350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-25835773</v>
      </c>
      <c r="I57" s="158"/>
      <c r="J57" s="203">
        <f t="shared" si="2"/>
        <v>-25835773</v>
      </c>
      <c r="K57" s="157">
        <v>-23199060</v>
      </c>
      <c r="L57" s="158"/>
      <c r="M57" s="203">
        <f t="shared" si="3"/>
        <v>-23199060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13583304</v>
      </c>
      <c r="I58" s="155">
        <v>2739649</v>
      </c>
      <c r="J58" s="202">
        <f t="shared" si="2"/>
        <v>16322953</v>
      </c>
      <c r="K58" s="154">
        <v>8967409</v>
      </c>
      <c r="L58" s="155">
        <v>2122360</v>
      </c>
      <c r="M58" s="202">
        <f t="shared" si="3"/>
        <v>11089769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4374576179</v>
      </c>
      <c r="I60" s="215">
        <f>I58+I55+I52+I49+I46+I45+I44+I41+I37+I27+I24+I19+I13+I9</f>
        <v>3663012562</v>
      </c>
      <c r="J60" s="207">
        <f>H60+I60</f>
        <v>8037588741</v>
      </c>
      <c r="K60" s="214">
        <f>K58+K55+K52+K49+K46+K45+K44+K41+K37+K27+K24+K19+K13+K9</f>
        <v>3512256477</v>
      </c>
      <c r="L60" s="215">
        <f>L58+L55+L52+L49+L46+L45+L44+L41+L37+L27+L24+L19+L13+L9</f>
        <v>3022971136</v>
      </c>
      <c r="M60" s="207">
        <f>K60+L60</f>
        <v>6535227613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K6:M6"/>
    <mergeCell ref="C7:E7"/>
    <mergeCell ref="H6:J6"/>
    <mergeCell ref="F3:H3"/>
    <mergeCell ref="F4:H4"/>
    <mergeCell ref="F5:H5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T27" sqref="T27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6" t="str">
        <f>Aktifler!F3</f>
        <v>KIBRIS TÜRK KOOPERATİF MERKEZ BANKASI LİMİTED</v>
      </c>
      <c r="G3" s="256"/>
      <c r="H3" s="256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6" t="s">
        <v>226</v>
      </c>
      <c r="G4" s="256"/>
      <c r="H4" s="256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7" t="s">
        <v>228</v>
      </c>
      <c r="G5" s="257"/>
      <c r="H5" s="257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4" t="s">
        <v>0</v>
      </c>
      <c r="I6" s="250"/>
      <c r="J6" s="250"/>
      <c r="K6" s="254" t="s">
        <v>1</v>
      </c>
      <c r="L6" s="247"/>
      <c r="M6" s="247"/>
      <c r="N6" s="132"/>
    </row>
    <row r="7" spans="2:14" ht="22.5" customHeight="1" thickBot="1">
      <c r="B7" s="108"/>
      <c r="C7" s="255" t="s">
        <v>51</v>
      </c>
      <c r="D7" s="249"/>
      <c r="E7" s="110"/>
      <c r="F7" s="110"/>
      <c r="G7" s="109" t="s">
        <v>164</v>
      </c>
      <c r="H7" s="110"/>
      <c r="I7" s="218">
        <f>Aktifler!I7</f>
        <v>43830</v>
      </c>
      <c r="J7" s="133"/>
      <c r="K7" s="110"/>
      <c r="L7" s="218">
        <f>Aktifler!L7</f>
        <v>43465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3826242621</v>
      </c>
      <c r="I9" s="94">
        <f>I10+I11+I12+I13+I14+I15</f>
        <v>3456033876</v>
      </c>
      <c r="J9" s="82">
        <f aca="true" t="shared" si="0" ref="J9:J57">H9+I9</f>
        <v>7282276497</v>
      </c>
      <c r="K9" s="93">
        <f>K10+K11+K12+K13+K14+K15</f>
        <v>3023404345</v>
      </c>
      <c r="L9" s="94">
        <f>L10+L11+L12+L13+L14+L15</f>
        <v>2830608245</v>
      </c>
      <c r="M9" s="82">
        <f aca="true" t="shared" si="1" ref="M9:M57">K9+L9</f>
        <v>5854012590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2420689507</v>
      </c>
      <c r="I10" s="67">
        <v>2511486338</v>
      </c>
      <c r="J10" s="83">
        <f t="shared" si="0"/>
        <v>4932175845</v>
      </c>
      <c r="K10" s="66">
        <v>1939315732</v>
      </c>
      <c r="L10" s="67">
        <v>1999523719</v>
      </c>
      <c r="M10" s="83">
        <f t="shared" si="1"/>
        <v>3938839451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681770804</v>
      </c>
      <c r="I11" s="67">
        <v>134967427</v>
      </c>
      <c r="J11" s="83">
        <f t="shared" si="0"/>
        <v>816738231</v>
      </c>
      <c r="K11" s="66">
        <v>624917381</v>
      </c>
      <c r="L11" s="67">
        <v>124520442</v>
      </c>
      <c r="M11" s="83">
        <f t="shared" si="1"/>
        <v>749437823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661153620</v>
      </c>
      <c r="I12" s="67">
        <v>614652284</v>
      </c>
      <c r="J12" s="83">
        <f t="shared" si="0"/>
        <v>1275805904</v>
      </c>
      <c r="K12" s="66">
        <v>412827292</v>
      </c>
      <c r="L12" s="67">
        <v>513139232</v>
      </c>
      <c r="M12" s="83">
        <f t="shared" si="1"/>
        <v>925966524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59557355</v>
      </c>
      <c r="I13" s="67">
        <v>80617611</v>
      </c>
      <c r="J13" s="83">
        <f t="shared" si="0"/>
        <v>140174966</v>
      </c>
      <c r="K13" s="66">
        <v>46091195</v>
      </c>
      <c r="L13" s="67">
        <v>68400926</v>
      </c>
      <c r="M13" s="83">
        <f t="shared" si="1"/>
        <v>114492121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3071335</v>
      </c>
      <c r="I14" s="67">
        <v>114310216</v>
      </c>
      <c r="J14" s="83">
        <f t="shared" si="0"/>
        <v>117381551</v>
      </c>
      <c r="K14" s="66">
        <v>252745</v>
      </c>
      <c r="L14" s="67">
        <v>125023926</v>
      </c>
      <c r="M14" s="83">
        <f t="shared" si="1"/>
        <v>125276671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70000000</v>
      </c>
      <c r="L17" s="96">
        <f>L18+L19</f>
        <v>0</v>
      </c>
      <c r="M17" s="85">
        <f t="shared" si="1"/>
        <v>70000000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/>
      <c r="J18" s="83">
        <f t="shared" si="0"/>
        <v>0</v>
      </c>
      <c r="K18" s="66">
        <v>70000000</v>
      </c>
      <c r="L18" s="67"/>
      <c r="M18" s="83">
        <f t="shared" si="1"/>
        <v>70000000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393891</v>
      </c>
      <c r="I23" s="64"/>
      <c r="J23" s="82">
        <f t="shared" si="0"/>
        <v>393891</v>
      </c>
      <c r="K23" s="63">
        <v>409126</v>
      </c>
      <c r="L23" s="64"/>
      <c r="M23" s="82">
        <f t="shared" si="1"/>
        <v>409126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19981026</v>
      </c>
      <c r="I28" s="94">
        <f>I29+I30+I31</f>
        <v>15782192</v>
      </c>
      <c r="J28" s="82">
        <f t="shared" si="0"/>
        <v>35763218</v>
      </c>
      <c r="K28" s="93">
        <f>K29+K30+K31</f>
        <v>26079438</v>
      </c>
      <c r="L28" s="94">
        <f>L29+L30+L31</f>
        <v>15081895</v>
      </c>
      <c r="M28" s="82">
        <f t="shared" si="1"/>
        <v>41161333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18966482</v>
      </c>
      <c r="I29" s="67">
        <v>14932560</v>
      </c>
      <c r="J29" s="83">
        <f t="shared" si="0"/>
        <v>33899042</v>
      </c>
      <c r="K29" s="66">
        <v>24654823</v>
      </c>
      <c r="L29" s="67">
        <v>14166072</v>
      </c>
      <c r="M29" s="83">
        <f t="shared" si="1"/>
        <v>38820895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1014544</v>
      </c>
      <c r="I31" s="67">
        <v>849632</v>
      </c>
      <c r="J31" s="83">
        <f t="shared" si="0"/>
        <v>1864176</v>
      </c>
      <c r="K31" s="66">
        <v>1424615</v>
      </c>
      <c r="L31" s="67">
        <v>915823</v>
      </c>
      <c r="M31" s="83">
        <f t="shared" si="1"/>
        <v>2340438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128663606</v>
      </c>
      <c r="I35" s="64">
        <v>25074472</v>
      </c>
      <c r="J35" s="82">
        <f t="shared" si="0"/>
        <v>153738078</v>
      </c>
      <c r="K35" s="63">
        <v>63093296</v>
      </c>
      <c r="L35" s="64">
        <v>13490070</v>
      </c>
      <c r="M35" s="82">
        <f t="shared" si="1"/>
        <v>76583366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79857226</v>
      </c>
      <c r="I37" s="64">
        <v>12121306</v>
      </c>
      <c r="J37" s="82">
        <f t="shared" si="0"/>
        <v>91978532</v>
      </c>
      <c r="K37" s="63">
        <v>44302585</v>
      </c>
      <c r="L37" s="64">
        <v>8460551</v>
      </c>
      <c r="M37" s="82">
        <f t="shared" si="1"/>
        <v>52763136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26099074</v>
      </c>
      <c r="I38" s="94">
        <f>I39+I40+I41+I42</f>
        <v>0</v>
      </c>
      <c r="J38" s="82">
        <f t="shared" si="0"/>
        <v>26099074</v>
      </c>
      <c r="K38" s="93">
        <f>K39+K40+K41+K42</f>
        <v>23304410</v>
      </c>
      <c r="L38" s="94">
        <f>L39+L40+L41+L42</f>
        <v>0</v>
      </c>
      <c r="M38" s="82">
        <f t="shared" si="1"/>
        <v>23304410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/>
      <c r="J39" s="83">
        <f t="shared" si="0"/>
        <v>0</v>
      </c>
      <c r="K39" s="66">
        <v>0</v>
      </c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4392695</v>
      </c>
      <c r="I40" s="67"/>
      <c r="J40" s="83">
        <f t="shared" si="0"/>
        <v>4392695</v>
      </c>
      <c r="K40" s="66">
        <v>4551167</v>
      </c>
      <c r="L40" s="67"/>
      <c r="M40" s="83">
        <f t="shared" si="1"/>
        <v>4551167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1046918</v>
      </c>
      <c r="I41" s="67"/>
      <c r="J41" s="83">
        <f t="shared" si="0"/>
        <v>1046918</v>
      </c>
      <c r="K41" s="66">
        <v>195114</v>
      </c>
      <c r="L41" s="67"/>
      <c r="M41" s="83">
        <f t="shared" si="1"/>
        <v>195114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20659461</v>
      </c>
      <c r="I42" s="67"/>
      <c r="J42" s="83">
        <f t="shared" si="0"/>
        <v>20659461</v>
      </c>
      <c r="K42" s="66">
        <v>18558129</v>
      </c>
      <c r="L42" s="67"/>
      <c r="M42" s="83">
        <f t="shared" si="1"/>
        <v>18558129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15573589</v>
      </c>
      <c r="I43" s="64">
        <v>6564787</v>
      </c>
      <c r="J43" s="82">
        <f t="shared" si="0"/>
        <v>22138376</v>
      </c>
      <c r="K43" s="63">
        <v>18197414</v>
      </c>
      <c r="L43" s="64">
        <v>1045981</v>
      </c>
      <c r="M43" s="82">
        <f t="shared" si="1"/>
        <v>19243395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84749229</v>
      </c>
      <c r="I44" s="94">
        <f>I45+I48+I52+I53+I54+I55</f>
        <v>0</v>
      </c>
      <c r="J44" s="82">
        <f t="shared" si="0"/>
        <v>84749229</v>
      </c>
      <c r="K44" s="93">
        <f>K45+K48+K52+K53+K54+K55</f>
        <v>75767501</v>
      </c>
      <c r="L44" s="94">
        <f>L45+L48+L52+L53+L54+L55</f>
        <v>0</v>
      </c>
      <c r="M44" s="82">
        <f t="shared" si="1"/>
        <v>75767501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26325529</v>
      </c>
      <c r="I45" s="98">
        <f>I46+I47</f>
        <v>0</v>
      </c>
      <c r="J45" s="83">
        <f t="shared" si="0"/>
        <v>26325529</v>
      </c>
      <c r="K45" s="97">
        <f>K46+K47</f>
        <v>26015244</v>
      </c>
      <c r="L45" s="98">
        <f>L46+L47</f>
        <v>0</v>
      </c>
      <c r="M45" s="83">
        <f t="shared" si="1"/>
        <v>26015244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50000000</v>
      </c>
      <c r="I46" s="73"/>
      <c r="J46" s="83">
        <f t="shared" si="0"/>
        <v>50000000</v>
      </c>
      <c r="K46" s="72">
        <v>50000000</v>
      </c>
      <c r="L46" s="73"/>
      <c r="M46" s="83">
        <f t="shared" si="1"/>
        <v>50000000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-23674471</v>
      </c>
      <c r="I47" s="71"/>
      <c r="J47" s="83">
        <f t="shared" si="0"/>
        <v>-23674471</v>
      </c>
      <c r="K47" s="70">
        <v>-23984756</v>
      </c>
      <c r="L47" s="71"/>
      <c r="M47" s="83">
        <f t="shared" si="1"/>
        <v>-23984756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36104565</v>
      </c>
      <c r="I48" s="98">
        <f>I49+I50+I51</f>
        <v>0</v>
      </c>
      <c r="J48" s="83">
        <f t="shared" si="0"/>
        <v>36104565</v>
      </c>
      <c r="K48" s="97">
        <f>K49+K50+K51</f>
        <v>31641551</v>
      </c>
      <c r="L48" s="98">
        <f>L49+L50+L51</f>
        <v>0</v>
      </c>
      <c r="M48" s="83">
        <f t="shared" si="1"/>
        <v>31641551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36104565</v>
      </c>
      <c r="I49" s="75"/>
      <c r="J49" s="83">
        <f t="shared" si="0"/>
        <v>36104565</v>
      </c>
      <c r="K49" s="74">
        <v>31641551</v>
      </c>
      <c r="L49" s="75"/>
      <c r="M49" s="83">
        <f t="shared" si="1"/>
        <v>31641551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7718</v>
      </c>
      <c r="I53" s="67"/>
      <c r="J53" s="83">
        <f t="shared" si="0"/>
        <v>7718</v>
      </c>
      <c r="K53" s="66">
        <v>7718</v>
      </c>
      <c r="L53" s="67"/>
      <c r="M53" s="83">
        <f t="shared" si="1"/>
        <v>7718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22311417</v>
      </c>
      <c r="I54" s="67"/>
      <c r="J54" s="83">
        <f t="shared" si="0"/>
        <v>22311417</v>
      </c>
      <c r="K54" s="66">
        <v>18102988</v>
      </c>
      <c r="L54" s="67"/>
      <c r="M54" s="83">
        <f t="shared" si="1"/>
        <v>18102988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340451846</v>
      </c>
      <c r="I58" s="94">
        <f>I59+I60</f>
        <v>0</v>
      </c>
      <c r="J58" s="82">
        <f>H58+I58</f>
        <v>340451846</v>
      </c>
      <c r="K58" s="93">
        <f>K59+K60</f>
        <v>321982756</v>
      </c>
      <c r="L58" s="94">
        <f>L59+L60</f>
        <v>0</v>
      </c>
      <c r="M58" s="82">
        <f>K58+L58</f>
        <v>321982756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22932104</v>
      </c>
      <c r="I59" s="67"/>
      <c r="J59" s="83">
        <f>H59+I59</f>
        <v>22932104</v>
      </c>
      <c r="K59" s="66">
        <v>44630148</v>
      </c>
      <c r="L59" s="67"/>
      <c r="M59" s="83">
        <f>K59+L59</f>
        <v>44630148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317519742</v>
      </c>
      <c r="I60" s="67"/>
      <c r="J60" s="83">
        <f>H60+I60</f>
        <v>317519742</v>
      </c>
      <c r="K60" s="66">
        <v>277352608</v>
      </c>
      <c r="L60" s="67"/>
      <c r="M60" s="83">
        <f>K60+L60</f>
        <v>277352608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4522012108</v>
      </c>
      <c r="I62" s="100">
        <f>I58+I44+I43+I38+I37+I36+I35+I32+I28+I24+I23+I17+I16+I9</f>
        <v>3515576633</v>
      </c>
      <c r="J62" s="89">
        <f>H62+I62</f>
        <v>8037588741</v>
      </c>
      <c r="K62" s="99">
        <f>K58+K44+K43+K38+K37+K36+K35+K32+K28+K24+K17+K16+K9+K23</f>
        <v>3666540871</v>
      </c>
      <c r="L62" s="100">
        <f>L58+L44+L43+L38+L37+L36+L35+L32+L28+L24+L23+L17+L16+L9</f>
        <v>2868686742</v>
      </c>
      <c r="M62" s="89">
        <f>K62+L62</f>
        <v>6535227613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16019037</v>
      </c>
      <c r="I66" s="80">
        <v>13515670</v>
      </c>
      <c r="J66" s="90">
        <f>H66+I66</f>
        <v>29534707</v>
      </c>
      <c r="K66" s="79">
        <v>18083952</v>
      </c>
      <c r="L66" s="80">
        <v>11733411</v>
      </c>
      <c r="M66" s="90">
        <f>K66+L66</f>
        <v>29817363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143594589</v>
      </c>
      <c r="I67" s="80">
        <v>8938627</v>
      </c>
      <c r="J67" s="90">
        <f>H67+I67</f>
        <v>152533216</v>
      </c>
      <c r="K67" s="79">
        <v>137770168</v>
      </c>
      <c r="L67" s="80">
        <v>7953585</v>
      </c>
      <c r="M67" s="90">
        <f>K67+L67</f>
        <v>145723753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251681853</v>
      </c>
      <c r="I69" s="81">
        <v>1207483747</v>
      </c>
      <c r="J69" s="91">
        <f>H69+I69</f>
        <v>1459165600</v>
      </c>
      <c r="K69" s="79">
        <v>238232220</v>
      </c>
      <c r="L69" s="81">
        <v>1106073152</v>
      </c>
      <c r="M69" s="91">
        <f>K69+L69</f>
        <v>1344305372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411295479</v>
      </c>
      <c r="I70" s="100">
        <f>I66+I67+I68+I69</f>
        <v>1229938044</v>
      </c>
      <c r="J70" s="92">
        <f>H70+I70</f>
        <v>1641233523</v>
      </c>
      <c r="K70" s="99">
        <f>K66+K67+K68+K69</f>
        <v>394086340</v>
      </c>
      <c r="L70" s="100">
        <f>L66+L67+L68+L69</f>
        <v>1125760148</v>
      </c>
      <c r="M70" s="89">
        <f>K70+L70</f>
        <v>1519846488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K6:M6"/>
    <mergeCell ref="C7:D7"/>
    <mergeCell ref="H6:J6"/>
    <mergeCell ref="F3:H3"/>
    <mergeCell ref="F4:H4"/>
    <mergeCell ref="F5:H5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TÜRK KOOPERATİF MERKEZ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43830</v>
      </c>
      <c r="I8" s="218">
        <f>Aktifler!L7</f>
        <v>43465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770926363</v>
      </c>
      <c r="I10" s="56">
        <f>I11+I19+I20+I25+I28</f>
        <v>593071044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708550967</v>
      </c>
      <c r="I11" s="57">
        <f>I12+I15+I18</f>
        <v>546257075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610161053</v>
      </c>
      <c r="I12" s="58">
        <f>I13+I14</f>
        <v>467619861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597273646</v>
      </c>
      <c r="I13" s="18">
        <v>457107960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12887407</v>
      </c>
      <c r="I14" s="18">
        <v>10511901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90628211</v>
      </c>
      <c r="I15" s="58">
        <f>I16+I17</f>
        <v>76361521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82127692</v>
      </c>
      <c r="I16" s="18">
        <v>67578581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8500519</v>
      </c>
      <c r="I17" s="18">
        <v>8782940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7761703</v>
      </c>
      <c r="I18" s="17">
        <v>2275693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21385020</v>
      </c>
      <c r="I19" s="16">
        <v>16398452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31878766</v>
      </c>
      <c r="I20" s="57">
        <f>I21+I22+I23+I24</f>
        <v>21699562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16275563</v>
      </c>
      <c r="I21" s="19">
        <v>10850935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15603203</v>
      </c>
      <c r="I23" s="19">
        <v>10848627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9109806</v>
      </c>
      <c r="I25" s="57">
        <f>I26+I27</f>
        <v>8714120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9109806</v>
      </c>
      <c r="I26" s="19">
        <v>8714120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0</v>
      </c>
      <c r="I27" s="19">
        <v>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1804</v>
      </c>
      <c r="I28" s="16">
        <v>1835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642914709</v>
      </c>
      <c r="I30" s="56">
        <f>I31+I37+I44+I45+I50+I51</f>
        <v>446603262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552011573</v>
      </c>
      <c r="I31" s="57">
        <f>I32+I33+I34+I35+I36</f>
        <v>356058752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451220872</v>
      </c>
      <c r="I32" s="19">
        <v>269517976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25772339</v>
      </c>
      <c r="I33" s="19">
        <v>42428590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74097260</v>
      </c>
      <c r="I34" s="19">
        <v>43181827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265594</v>
      </c>
      <c r="I35" s="19">
        <v>157480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655508</v>
      </c>
      <c r="I36" s="19">
        <v>772879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87299280</v>
      </c>
      <c r="I37" s="57">
        <f>I38+I39+I40+I41+I42+I43</f>
        <v>80008998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60950632</v>
      </c>
      <c r="I38" s="19">
        <v>55395313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3679619</v>
      </c>
      <c r="I39" s="19">
        <v>3184318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16789708</v>
      </c>
      <c r="I40" s="19">
        <v>14926697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2529839</v>
      </c>
      <c r="I41" s="19">
        <v>2298789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3349482</v>
      </c>
      <c r="I42" s="19">
        <v>4203881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3603856</v>
      </c>
      <c r="I45" s="57">
        <f>I46+I47+I48+I49</f>
        <v>10535512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3571285</v>
      </c>
      <c r="I46" s="19">
        <v>10483771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32571</v>
      </c>
      <c r="I49" s="19">
        <v>51741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128011654</v>
      </c>
      <c r="I53" s="60">
        <f>I10-I30</f>
        <v>146467782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513432411</v>
      </c>
      <c r="I55" s="56">
        <f>I56+I60+I61+I62+I63+I64</f>
        <v>655477198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18648213</v>
      </c>
      <c r="I56" s="57">
        <f>I57+I58+I59</f>
        <v>14362513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5058721</v>
      </c>
      <c r="I57" s="19">
        <v>3903347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624393</v>
      </c>
      <c r="I58" s="19">
        <v>522740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12965099</v>
      </c>
      <c r="I59" s="19">
        <v>9936426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456618876</v>
      </c>
      <c r="I61" s="16">
        <v>622009436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42747</v>
      </c>
      <c r="I62" s="16">
        <v>42250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38122575</v>
      </c>
      <c r="I64" s="16">
        <v>19062999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616202989</v>
      </c>
      <c r="I66" s="56">
        <f>I67+I71+I72+I73+I74+I75+I76+I77+I78+I79+I80+I81</f>
        <v>755159700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1203281</v>
      </c>
      <c r="I67" s="57">
        <f>I68+I69+I70</f>
        <v>818410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151286</v>
      </c>
      <c r="I68" s="19">
        <v>118653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1051995</v>
      </c>
      <c r="I70" s="19">
        <v>699757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450121721</v>
      </c>
      <c r="I72" s="16">
        <v>503367945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72263778</v>
      </c>
      <c r="I73" s="16">
        <v>57183598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1006408</v>
      </c>
      <c r="I75" s="16">
        <v>889992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2947128</v>
      </c>
      <c r="I76" s="16">
        <v>3060850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677195</v>
      </c>
      <c r="I77" s="16">
        <v>267273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12754403</v>
      </c>
      <c r="I79" s="16">
        <v>132605315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9401346</v>
      </c>
      <c r="I80" s="16">
        <v>8302515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65827729</v>
      </c>
      <c r="I81" s="16">
        <v>48663802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-102770578</v>
      </c>
      <c r="I83" s="59">
        <f>I55-I66</f>
        <v>-99682502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v>25241076</v>
      </c>
      <c r="I85" s="22">
        <v>46785280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2308972</v>
      </c>
      <c r="I87" s="15">
        <v>2155132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22932104</v>
      </c>
      <c r="I89" s="59">
        <f>I85-I87</f>
        <v>44630148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2018-04-30T07:26:55Z</cp:lastPrinted>
  <dcterms:created xsi:type="dcterms:W3CDTF">1998-01-12T17:06:50Z</dcterms:created>
  <dcterms:modified xsi:type="dcterms:W3CDTF">2020-06-10T11:57:50Z</dcterms:modified>
  <cp:category/>
  <cp:version/>
  <cp:contentType/>
  <cp:contentStatus/>
</cp:coreProperties>
</file>