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2"/>
  </bookViews>
  <sheets>
    <sheet name="Aktifler" sheetId="1" r:id="rId1"/>
    <sheet name="Pasifler" sheetId="2" r:id="rId2"/>
    <sheet name="Kar Zarar" sheetId="3" r:id="rId3"/>
  </sheets>
  <definedNames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<sst xmlns="http://schemas.openxmlformats.org/spreadsheetml/2006/main" count="377" uniqueCount="231">
  <si>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</si>
  <si>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</si>
  <si>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</si>
  <si>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</si>
  <si>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</si>
  <si>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</si>
  <si>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</si>
  <si>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</si>
  <si>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</si>
  <si>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</si>
  <si>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</si>
  <si>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</si>
  <si>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</si>
  <si>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</si>
  <si>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</si>
  <si>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</si>
  <si>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</si>
  <si>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</si>
  <si>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</si>
  <si>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</si>
  <si>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</si>
  <si>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</si>
  <si>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</si>
  <si>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</si>
  <si>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</si>
  <si>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</si>
  <si>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</si>
  <si>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</si>
  <si>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</si>
  <si>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</si>
  <si>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</si>
  <si>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</si>
  <si>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</si>
  <si>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</si>
  <si>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</si>
  <si>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</si>
  <si>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</si>
  <si>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</si>
  <si>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</si>
  <si>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</si>
  <si>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</si>
  <si>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</si>
  <si>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</si>
  <si>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</si>
  <si>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</si>
  <si>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</si>
  <si>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</si>
  <si>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</si>
  <si>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</si>
  <si>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</si>
  <si>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</si>
  <si>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</si>
  <si>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</si>
  <si>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</si>
  <si>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</si>
  <si>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</si>
  <si>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</si>
  <si>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</si>
  <si>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</si>
  <si>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</si>
  <si>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</si>
  <si>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</si>
  <si>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</si>
  <si>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</si>
  <si>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</si>
  <si>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</si>
  <si>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</si>
  <si>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</si>
  <si>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</si>
  <si>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</si>
  <si>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</si>
  <si>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</si>
  <si>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</si>
  <si>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</si>
  <si>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</si>
  <si>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</si>
  <si>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</si>
  <si>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</si>
  <si>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</si>
  <si>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</si>
  <si>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</si>
  <si>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</si>
  <si>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</si>
  <si>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</si>
  <si>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</si>
  <si>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</si>
  <si>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</si>
  <si>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</si>
  <si>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</si>
  <si>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</si>
  <si>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</si>
  <si>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</si>
  <si>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</si>
  <si>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</si>
  <si>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</si>
  <si>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</si>
  <si>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</si>
  <si>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</si>
  <si>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</si>
  <si>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</si>
  <si>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</si>
  <si>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</si>
  <si>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</si>
  <si>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</si>
  <si>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</si>
  <si>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</si>
  <si>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</si>
  <si>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</si>
  <si>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</si>
  <si>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</si>
  <si>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</si>
  <si>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</si>
  <si>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</si>
  <si>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</si>
  <si>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</si>
  <si>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</si>
  <si>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</si>
  <si>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</si>
  <si>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</si>
  <si>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</si>
  <si>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</si>
  <si>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</si>
  <si>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</si>
  <si>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</si>
  <si>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</si>
  <si>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</si>
  <si>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</si>
  <si>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</si>
  <si>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</si>
  <si>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</si>
  <si>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</si>
  <si>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</si>
  <si>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</si>
  <si>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</si>
  <si>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</si>
  <si>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</si>
  <si>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</si>
  <si>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</si>
  <si>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</si>
  <si>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</si>
  <si>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</si>
  <si>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</si>
  <si>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</si>
  <si>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</si>
  <si>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</si>
  <si>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</si>
  <si>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</si>
  <si>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</si>
  <si>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</si>
  <si>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</si>
  <si>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</si>
  <si>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</si>
  <si>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</si>
  <si>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</si>
  <si>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</si>
  <si>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</si>
  <si>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</si>
  <si>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</si>
  <si>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</si>
  <si>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</si>
  <si>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</si>
  <si>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</si>
  <si>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</si>
  <si>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</si>
  <si>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</si>
  <si>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</si>
  <si>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</si>
  <si>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</si>
  <si>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</si>
  <si>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</si>
  <si>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</si>
  <si>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</si>
  <si>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</si>
  <si>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</si>
  <si>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</si>
  <si>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</si>
  <si>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</si>
  <si>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</si>
  <si>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</si>
  <si>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</si>
  <si>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</si>
  <si>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</si>
  <si>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</si>
  <si>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</si>
  <si>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</si>
  <si>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</si>
  <si>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</si>
  <si>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</si>
  <si>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</si>
  <si>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</si>
  <si>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</si>
  <si>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</si>
  <si>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</si>
  <si>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</si>
  <si>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</si>
  <si>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</si>
  <si>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</si>
  <si>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</si>
  <si>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</si>
  <si>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</si>
  <si>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</si>
  <si>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</si>
  <si>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</si>
  <si>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</si>
  <si>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</si>
  <si>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</si>
  <si>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</si>
  <si>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</si>
  <si>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</si>
  <si>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</si>
  <si>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</si>
  <si>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</si>
  <si>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</si>
  <si>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</si>
  <si>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</si>
  <si>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</si>
  <si>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</si>
  <si>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</si>
  <si>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</si>
  <si>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</si>
  <si>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</si>
  <si>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</si>
  <si>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</si>
  <si>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</si>
  <si>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</si>
  <si>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</si>
  <si>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</si>
  <si>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</si>
  <si>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</si>
  <si>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KIBRIS FAİSAL İSLAM BANKASI LİMİTED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</si>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</sst>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[Red]\-#,##0\ "/>
    <numFmt numFmtId="192" formatCode="#,##0.00_ ;[Red]\-#,##0.00\ "/>
    <numFmt numFmtId="193" formatCode="#,##0_ ;\-#,##0\ "/>
    <numFmt numFmtId="194" formatCode="[$-41F]dd\ mmmm\ yyyy\ dddd"/>
    <numFmt numFmtId="195" formatCode="[$-809]dd\ mmmm\ yyyy"/>
    <numFmt numFmtId="196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93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93" fontId="9" fillId="34" borderId="11" xfId="0" applyNumberFormat="1" applyFont="1" applyFill="1" applyBorder="1" applyAlignment="1" applyProtection="1">
      <alignment/>
      <protection locked="0"/>
    </xf>
    <xf numFmtId="193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93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93" fontId="9" fillId="33" borderId="14" xfId="0" applyNumberFormat="1" applyFont="1" applyFill="1" applyBorder="1" applyAlignment="1" applyProtection="1">
      <alignment horizontal="center"/>
      <protection locked="0"/>
    </xf>
    <xf numFmtId="193" fontId="10" fillId="33" borderId="15" xfId="0" applyNumberFormat="1" applyFont="1" applyFill="1" applyBorder="1" applyAlignment="1" applyProtection="1">
      <alignment/>
      <protection locked="0"/>
    </xf>
    <xf numFmtId="193" fontId="10" fillId="33" borderId="16" xfId="0" applyNumberFormat="1" applyFont="1" applyFill="1" applyBorder="1" applyAlignment="1" applyProtection="1">
      <alignment/>
      <protection locked="0"/>
    </xf>
    <xf numFmtId="193" fontId="10" fillId="33" borderId="17" xfId="0" applyNumberFormat="1" applyFont="1" applyFill="1" applyBorder="1" applyAlignment="1" applyProtection="1">
      <alignment/>
      <protection locked="0"/>
    </xf>
    <xf numFmtId="193" fontId="9" fillId="33" borderId="18" xfId="0" applyNumberFormat="1" applyFont="1" applyFill="1" applyBorder="1" applyAlignment="1" applyProtection="1">
      <alignment/>
      <protection locked="0"/>
    </xf>
    <xf numFmtId="193" fontId="9" fillId="33" borderId="17" xfId="0" applyNumberFormat="1" applyFont="1" applyFill="1" applyBorder="1" applyAlignment="1" applyProtection="1">
      <alignment/>
      <protection locked="0"/>
    </xf>
    <xf numFmtId="193" fontId="9" fillId="33" borderId="19" xfId="0" applyNumberFormat="1" applyFont="1" applyFill="1" applyBorder="1" applyAlignment="1" applyProtection="1">
      <alignment/>
      <protection locked="0"/>
    </xf>
    <xf numFmtId="193" fontId="9" fillId="33" borderId="20" xfId="0" applyNumberFormat="1" applyFont="1" applyFill="1" applyBorder="1" applyAlignment="1" applyProtection="1">
      <alignment/>
      <protection locked="0"/>
    </xf>
    <xf numFmtId="193" fontId="10" fillId="33" borderId="21" xfId="0" applyNumberFormat="1" applyFont="1" applyFill="1" applyBorder="1" applyAlignment="1" applyProtection="1">
      <alignment/>
      <protection locked="0"/>
    </xf>
    <xf numFmtId="193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 horizontal="center"/>
      <protection locked="0"/>
    </xf>
    <xf numFmtId="193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93" fontId="10" fillId="33" borderId="15" xfId="0" applyNumberFormat="1" applyFont="1" applyFill="1" applyBorder="1" applyAlignment="1" applyProtection="1">
      <alignment/>
      <protection/>
    </xf>
    <xf numFmtId="193" fontId="10" fillId="33" borderId="16" xfId="0" applyNumberFormat="1" applyFont="1" applyFill="1" applyBorder="1" applyAlignment="1" applyProtection="1">
      <alignment/>
      <protection/>
    </xf>
    <xf numFmtId="193" fontId="10" fillId="33" borderId="17" xfId="0" applyNumberFormat="1" applyFont="1" applyFill="1" applyBorder="1" applyAlignment="1" applyProtection="1">
      <alignment/>
      <protection/>
    </xf>
    <xf numFmtId="193" fontId="10" fillId="33" borderId="21" xfId="0" applyNumberFormat="1" applyFont="1" applyFill="1" applyBorder="1" applyAlignment="1" applyProtection="1">
      <alignment/>
      <protection/>
    </xf>
    <xf numFmtId="193" fontId="10" fillId="33" borderId="29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3" fontId="10" fillId="33" borderId="30" xfId="0" applyNumberFormat="1" applyFont="1" applyFill="1" applyBorder="1" applyAlignment="1" applyProtection="1">
      <alignment/>
      <protection locked="0"/>
    </xf>
    <xf numFmtId="193" fontId="10" fillId="33" borderId="31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Alignment="1" applyProtection="1">
      <alignment/>
      <protection locked="0"/>
    </xf>
    <xf numFmtId="193" fontId="9" fillId="33" borderId="32" xfId="0" applyNumberFormat="1" applyFont="1" applyFill="1" applyBorder="1" applyAlignment="1" applyProtection="1">
      <alignment/>
      <protection locked="0"/>
    </xf>
    <xf numFmtId="193" fontId="9" fillId="33" borderId="33" xfId="0" applyNumberFormat="1" applyFont="1" applyFill="1" applyBorder="1" applyAlignment="1" applyProtection="1">
      <alignment/>
      <protection locked="0"/>
    </xf>
    <xf numFmtId="193" fontId="10" fillId="33" borderId="34" xfId="0" applyNumberFormat="1" applyFont="1" applyFill="1" applyBorder="1" applyAlignment="1" applyProtection="1">
      <alignment/>
      <protection locked="0"/>
    </xf>
    <xf numFmtId="193" fontId="10" fillId="33" borderId="35" xfId="0" applyNumberFormat="1" applyFont="1" applyFill="1" applyBorder="1" applyAlignment="1" applyProtection="1">
      <alignment/>
      <protection locked="0"/>
    </xf>
    <xf numFmtId="193" fontId="9" fillId="33" borderId="36" xfId="0" applyNumberFormat="1" applyFont="1" applyFill="1" applyBorder="1" applyAlignment="1" applyProtection="1">
      <alignment/>
      <protection locked="0"/>
    </xf>
    <xf numFmtId="193" fontId="9" fillId="33" borderId="37" xfId="0" applyNumberFormat="1" applyFont="1" applyFill="1" applyBorder="1" applyAlignment="1" applyProtection="1">
      <alignment/>
      <protection locked="0"/>
    </xf>
    <xf numFmtId="193" fontId="9" fillId="33" borderId="38" xfId="0" applyNumberFormat="1" applyFont="1" applyFill="1" applyBorder="1" applyAlignment="1" applyProtection="1">
      <alignment/>
      <protection locked="0"/>
    </xf>
    <xf numFmtId="193" fontId="9" fillId="33" borderId="39" xfId="0" applyNumberFormat="1" applyFont="1" applyFill="1" applyBorder="1" applyAlignment="1" applyProtection="1">
      <alignment/>
      <protection locked="0"/>
    </xf>
    <xf numFmtId="193" fontId="9" fillId="33" borderId="40" xfId="0" applyNumberFormat="1" applyFont="1" applyFill="1" applyBorder="1" applyAlignment="1" applyProtection="1">
      <alignment/>
      <protection locked="0"/>
    </xf>
    <xf numFmtId="193" fontId="9" fillId="33" borderId="41" xfId="0" applyNumberFormat="1" applyFont="1" applyFill="1" applyBorder="1" applyAlignment="1" applyProtection="1">
      <alignment/>
      <protection locked="0"/>
    </xf>
    <xf numFmtId="193" fontId="9" fillId="33" borderId="42" xfId="0" applyNumberFormat="1" applyFont="1" applyFill="1" applyBorder="1" applyAlignment="1" applyProtection="1">
      <alignment/>
      <protection locked="0"/>
    </xf>
    <xf numFmtId="193" fontId="9" fillId="33" borderId="43" xfId="0" applyNumberFormat="1" applyFont="1" applyFill="1" applyBorder="1" applyAlignment="1" applyProtection="1">
      <alignment/>
      <protection locked="0"/>
    </xf>
    <xf numFmtId="193" fontId="9" fillId="33" borderId="44" xfId="0" applyNumberFormat="1" applyFont="1" applyFill="1" applyBorder="1" applyAlignment="1" applyProtection="1">
      <alignment/>
      <protection locked="0"/>
    </xf>
    <xf numFmtId="193" fontId="9" fillId="33" borderId="30" xfId="0" applyNumberFormat="1" applyFont="1" applyFill="1" applyBorder="1" applyAlignment="1" applyProtection="1">
      <alignment/>
      <protection locked="0"/>
    </xf>
    <xf numFmtId="193" fontId="9" fillId="33" borderId="31" xfId="0" applyNumberFormat="1" applyFont="1" applyFill="1" applyBorder="1" applyAlignment="1" applyProtection="1">
      <alignment/>
      <protection locked="0"/>
    </xf>
    <xf numFmtId="193" fontId="9" fillId="33" borderId="45" xfId="0" applyNumberFormat="1" applyFont="1" applyFill="1" applyBorder="1" applyAlignment="1" applyProtection="1">
      <alignment/>
      <protection locked="0"/>
    </xf>
    <xf numFmtId="193" fontId="10" fillId="33" borderId="46" xfId="0" applyNumberFormat="1" applyFont="1" applyFill="1" applyBorder="1" applyAlignment="1" applyProtection="1">
      <alignment/>
      <protection/>
    </xf>
    <xf numFmtId="193" fontId="9" fillId="33" borderId="47" xfId="0" applyNumberFormat="1" applyFont="1" applyFill="1" applyBorder="1" applyAlignment="1" applyProtection="1">
      <alignment/>
      <protection/>
    </xf>
    <xf numFmtId="193" fontId="10" fillId="33" borderId="48" xfId="0" applyNumberFormat="1" applyFont="1" applyFill="1" applyBorder="1" applyAlignment="1" applyProtection="1">
      <alignment/>
      <protection/>
    </xf>
    <xf numFmtId="193" fontId="10" fillId="33" borderId="49" xfId="0" applyNumberFormat="1" applyFont="1" applyFill="1" applyBorder="1" applyAlignment="1" applyProtection="1">
      <alignment/>
      <protection/>
    </xf>
    <xf numFmtId="193" fontId="9" fillId="33" borderId="50" xfId="0" applyNumberFormat="1" applyFont="1" applyFill="1" applyBorder="1" applyAlignment="1" applyProtection="1">
      <alignment/>
      <protection/>
    </xf>
    <xf numFmtId="193" fontId="9" fillId="33" borderId="51" xfId="0" applyNumberFormat="1" applyFont="1" applyFill="1" applyBorder="1" applyAlignment="1" applyProtection="1">
      <alignment/>
      <protection/>
    </xf>
    <xf numFmtId="193" fontId="9" fillId="33" borderId="52" xfId="0" applyNumberFormat="1" applyFont="1" applyFill="1" applyBorder="1" applyAlignment="1" applyProtection="1">
      <alignment/>
      <protection/>
    </xf>
    <xf numFmtId="193" fontId="10" fillId="33" borderId="53" xfId="0" applyNumberFormat="1" applyFont="1" applyFill="1" applyBorder="1" applyAlignment="1" applyProtection="1">
      <alignment/>
      <protection/>
    </xf>
    <xf numFmtId="193" fontId="9" fillId="33" borderId="46" xfId="0" applyNumberFormat="1" applyFont="1" applyFill="1" applyBorder="1" applyAlignment="1" applyProtection="1">
      <alignment/>
      <protection/>
    </xf>
    <xf numFmtId="193" fontId="9" fillId="33" borderId="54" xfId="0" applyNumberFormat="1" applyFont="1" applyFill="1" applyBorder="1" applyAlignment="1" applyProtection="1">
      <alignment/>
      <protection/>
    </xf>
    <xf numFmtId="193" fontId="10" fillId="33" borderId="55" xfId="0" applyNumberFormat="1" applyFont="1" applyFill="1" applyBorder="1" applyAlignment="1" applyProtection="1">
      <alignment/>
      <protection/>
    </xf>
    <xf numFmtId="193" fontId="10" fillId="33" borderId="30" xfId="0" applyNumberFormat="1" applyFont="1" applyFill="1" applyBorder="1" applyAlignment="1" applyProtection="1">
      <alignment/>
      <protection/>
    </xf>
    <xf numFmtId="193" fontId="10" fillId="33" borderId="31" xfId="0" applyNumberFormat="1" applyFont="1" applyFill="1" applyBorder="1" applyAlignment="1" applyProtection="1">
      <alignment/>
      <protection/>
    </xf>
    <xf numFmtId="193" fontId="10" fillId="33" borderId="56" xfId="0" applyNumberFormat="1" applyFont="1" applyFill="1" applyBorder="1" applyAlignment="1" applyProtection="1">
      <alignment/>
      <protection/>
    </xf>
    <xf numFmtId="193" fontId="10" fillId="33" borderId="57" xfId="0" applyNumberFormat="1" applyFont="1" applyFill="1" applyBorder="1" applyAlignment="1" applyProtection="1">
      <alignment/>
      <protection/>
    </xf>
    <xf numFmtId="193" fontId="9" fillId="33" borderId="32" xfId="0" applyNumberFormat="1" applyFont="1" applyFill="1" applyBorder="1" applyAlignment="1" applyProtection="1">
      <alignment/>
      <protection/>
    </xf>
    <xf numFmtId="193" fontId="9" fillId="33" borderId="33" xfId="0" applyNumberFormat="1" applyFont="1" applyFill="1" applyBorder="1" applyAlignment="1" applyProtection="1">
      <alignment/>
      <protection/>
    </xf>
    <xf numFmtId="193" fontId="10" fillId="33" borderId="58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/>
      <protection/>
    </xf>
    <xf numFmtId="193" fontId="9" fillId="33" borderId="60" xfId="0" applyNumberFormat="1" applyFont="1" applyFill="1" applyBorder="1" applyAlignment="1" applyProtection="1">
      <alignment/>
      <protection/>
    </xf>
    <xf numFmtId="193" fontId="9" fillId="33" borderId="61" xfId="0" applyNumberFormat="1" applyFont="1" applyFill="1" applyBorder="1" applyAlignment="1" applyProtection="1">
      <alignment horizontal="left"/>
      <protection/>
    </xf>
    <xf numFmtId="193" fontId="9" fillId="33" borderId="61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 horizontal="center"/>
      <protection/>
    </xf>
    <xf numFmtId="193" fontId="10" fillId="33" borderId="27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/>
      <protection/>
    </xf>
    <xf numFmtId="193" fontId="9" fillId="33" borderId="27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/>
      <protection/>
    </xf>
    <xf numFmtId="193" fontId="9" fillId="33" borderId="0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 quotePrefix="1">
      <alignment horizontal="left"/>
      <protection/>
    </xf>
    <xf numFmtId="193" fontId="10" fillId="33" borderId="0" xfId="0" applyNumberFormat="1" applyFont="1" applyFill="1" applyBorder="1" applyAlignment="1" applyProtection="1">
      <alignment horizontal="left"/>
      <protection/>
    </xf>
    <xf numFmtId="193" fontId="9" fillId="33" borderId="0" xfId="0" applyNumberFormat="1" applyFont="1" applyFill="1" applyBorder="1" applyAlignment="1" applyProtection="1">
      <alignment horizontal="left"/>
      <protection/>
    </xf>
    <xf numFmtId="193" fontId="10" fillId="33" borderId="0" xfId="0" applyNumberFormat="1" applyFont="1" applyFill="1" applyBorder="1" applyAlignment="1" applyProtection="1" quotePrefix="1">
      <alignment horizontal="left"/>
      <protection/>
    </xf>
    <xf numFmtId="193" fontId="9" fillId="33" borderId="0" xfId="0" applyNumberFormat="1" applyFont="1" applyFill="1" applyBorder="1" applyAlignment="1" applyProtection="1" quotePrefix="1">
      <alignment horizontal="center"/>
      <protection/>
    </xf>
    <xf numFmtId="193" fontId="9" fillId="33" borderId="63" xfId="0" applyNumberFormat="1" applyFont="1" applyFill="1" applyBorder="1" applyAlignment="1" applyProtection="1">
      <alignment/>
      <protection/>
    </xf>
    <xf numFmtId="193" fontId="10" fillId="33" borderId="64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 horizontal="left"/>
      <protection/>
    </xf>
    <xf numFmtId="193" fontId="10" fillId="33" borderId="65" xfId="0" applyNumberFormat="1" applyFont="1" applyFill="1" applyBorder="1" applyAlignment="1" applyProtection="1">
      <alignment/>
      <protection/>
    </xf>
    <xf numFmtId="193" fontId="9" fillId="33" borderId="26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left"/>
      <protection/>
    </xf>
    <xf numFmtId="193" fontId="9" fillId="33" borderId="11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center"/>
      <protection/>
    </xf>
    <xf numFmtId="193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 vertical="top" wrapText="1"/>
      <protection/>
    </xf>
    <xf numFmtId="193" fontId="9" fillId="33" borderId="66" xfId="0" applyNumberFormat="1" applyFont="1" applyFill="1" applyBorder="1" applyAlignment="1" applyProtection="1">
      <alignment horizontal="center"/>
      <protection/>
    </xf>
    <xf numFmtId="193" fontId="9" fillId="33" borderId="61" xfId="0" applyNumberFormat="1" applyFont="1" applyFill="1" applyBorder="1" applyAlignment="1" applyProtection="1">
      <alignment horizontal="center"/>
      <protection/>
    </xf>
    <xf numFmtId="193" fontId="9" fillId="33" borderId="67" xfId="0" applyNumberFormat="1" applyFont="1" applyFill="1" applyBorder="1" applyAlignment="1" applyProtection="1">
      <alignment horizontal="center"/>
      <protection/>
    </xf>
    <xf numFmtId="193" fontId="10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/>
      <protection/>
    </xf>
    <xf numFmtId="193" fontId="9" fillId="33" borderId="68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Alignment="1" applyProtection="1">
      <alignment/>
      <protection/>
    </xf>
    <xf numFmtId="193" fontId="9" fillId="33" borderId="69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left"/>
      <protection/>
    </xf>
    <xf numFmtId="193" fontId="9" fillId="33" borderId="10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96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93" fontId="10" fillId="33" borderId="0" xfId="0" applyNumberFormat="1" applyFont="1" applyFill="1" applyBorder="1" applyAlignment="1" applyProtection="1">
      <alignment horizontal="center" wrapText="1"/>
      <protection/>
    </xf>
    <xf numFmtId="193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="75" zoomScaleNormal="75" zoomScalePageLayoutView="0" workbookViewId="0" topLeftCell="A46">
      <selection activeCell="J73" sqref="J73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6" t="s">
        <v>229</v>
      </c>
      <c r="G3" s="246"/>
      <c r="H3" s="246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7" t="s">
        <v>226</v>
      </c>
      <c r="G4" s="247"/>
      <c r="H4" s="247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48" t="s">
        <v>228</v>
      </c>
      <c r="G5" s="248"/>
      <c r="H5" s="248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9" t="s">
        <v>0</v>
      </c>
      <c r="I6" s="253"/>
      <c r="J6" s="253"/>
      <c r="K6" s="249" t="s">
        <v>1</v>
      </c>
      <c r="L6" s="250"/>
      <c r="M6" s="250"/>
      <c r="N6" s="174"/>
    </row>
    <row r="7" spans="1:14" ht="22.5" customHeight="1" thickBot="1">
      <c r="A7" s="165"/>
      <c r="B7" s="177"/>
      <c r="C7" s="251" t="s">
        <v>2</v>
      </c>
      <c r="D7" s="252"/>
      <c r="E7" s="252"/>
      <c r="F7" s="178"/>
      <c r="G7" s="150"/>
      <c r="H7" s="151"/>
      <c r="I7" s="217">
        <v>42004</v>
      </c>
      <c r="J7" s="151"/>
      <c r="K7" s="151"/>
      <c r="L7" s="217">
        <v>41639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588160</v>
      </c>
      <c r="I9" s="209">
        <f>I10+I11+I12</f>
        <v>769227</v>
      </c>
      <c r="J9" s="202">
        <f aca="true" t="shared" si="0" ref="J9:J14">H9+I9</f>
        <v>1357387</v>
      </c>
      <c r="K9" s="208">
        <f>K10+K11+K12</f>
        <v>102298</v>
      </c>
      <c r="L9" s="209">
        <f>L10+L11+L12</f>
        <v>566211</v>
      </c>
      <c r="M9" s="202">
        <f aca="true" t="shared" si="1" ref="M9:M14">K9+L9</f>
        <v>668509</v>
      </c>
      <c r="N9" s="175"/>
    </row>
    <row r="10" spans="1:14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588160</v>
      </c>
      <c r="I10" s="158"/>
      <c r="J10" s="203">
        <f t="shared" si="0"/>
        <v>588160</v>
      </c>
      <c r="K10" s="157">
        <v>102298</v>
      </c>
      <c r="L10" s="158"/>
      <c r="M10" s="203">
        <f t="shared" si="1"/>
        <v>102298</v>
      </c>
      <c r="N10" s="174"/>
    </row>
    <row r="11" spans="1:14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/>
      <c r="I11" s="158">
        <v>769227</v>
      </c>
      <c r="J11" s="203">
        <f t="shared" si="0"/>
        <v>769227</v>
      </c>
      <c r="K11" s="157"/>
      <c r="L11" s="158">
        <v>566211</v>
      </c>
      <c r="M11" s="203">
        <f t="shared" si="1"/>
        <v>566211</v>
      </c>
      <c r="N11" s="174"/>
    </row>
    <row r="12" spans="1:14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/>
      <c r="I12" s="158"/>
      <c r="J12" s="203">
        <f t="shared" si="0"/>
        <v>0</v>
      </c>
      <c r="K12" s="157"/>
      <c r="L12" s="158"/>
      <c r="M12" s="203">
        <f t="shared" si="1"/>
        <v>0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4846414</v>
      </c>
      <c r="I13" s="209">
        <f>I14+I15</f>
        <v>7019490</v>
      </c>
      <c r="J13" s="202">
        <f t="shared" si="0"/>
        <v>11865904</v>
      </c>
      <c r="K13" s="208">
        <f>K14+K15</f>
        <v>314244</v>
      </c>
      <c r="L13" s="209">
        <f>L14+L15</f>
        <v>5852770</v>
      </c>
      <c r="M13" s="202">
        <f t="shared" si="1"/>
        <v>6167014</v>
      </c>
      <c r="N13" s="175"/>
    </row>
    <row r="14" spans="1:14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686028</v>
      </c>
      <c r="I14" s="158">
        <v>1319103</v>
      </c>
      <c r="J14" s="203">
        <f t="shared" si="0"/>
        <v>2005131</v>
      </c>
      <c r="K14" s="157">
        <v>302125</v>
      </c>
      <c r="L14" s="158">
        <v>3427621</v>
      </c>
      <c r="M14" s="203">
        <f t="shared" si="1"/>
        <v>3729746</v>
      </c>
      <c r="N14" s="174"/>
    </row>
    <row r="15" spans="1:14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4160386</v>
      </c>
      <c r="I15" s="211">
        <f>I16+I17+I18</f>
        <v>5700387</v>
      </c>
      <c r="J15" s="203">
        <f>H15+I15</f>
        <v>9860773</v>
      </c>
      <c r="K15" s="213">
        <f>K16+K17+K18</f>
        <v>12119</v>
      </c>
      <c r="L15" s="211">
        <f>L16+L17+L18</f>
        <v>2425149</v>
      </c>
      <c r="M15" s="203">
        <f>K15+L15</f>
        <v>2437268</v>
      </c>
      <c r="N15" s="174"/>
    </row>
    <row r="16" spans="1:14" ht="15.75">
      <c r="A16" s="165"/>
      <c r="B16" s="177"/>
      <c r="C16" s="185"/>
      <c r="D16" s="178" t="s">
        <v>14</v>
      </c>
      <c r="E16" s="178"/>
      <c r="F16" s="178"/>
      <c r="G16" s="222"/>
      <c r="H16" s="159">
        <v>1455936</v>
      </c>
      <c r="I16" s="160">
        <v>3885096</v>
      </c>
      <c r="J16" s="204">
        <f aca="true" t="shared" si="2" ref="J16:J58">H16+I16</f>
        <v>5341032</v>
      </c>
      <c r="K16" s="159">
        <v>448</v>
      </c>
      <c r="L16" s="160">
        <v>1327306</v>
      </c>
      <c r="M16" s="204">
        <f aca="true" t="shared" si="3" ref="M16:M58">K16+L16</f>
        <v>1327754</v>
      </c>
      <c r="N16" s="174"/>
    </row>
    <row r="17" spans="1:14" ht="15.75">
      <c r="A17" s="165"/>
      <c r="B17" s="177"/>
      <c r="C17" s="185"/>
      <c r="D17" s="178" t="s">
        <v>192</v>
      </c>
      <c r="E17" s="178"/>
      <c r="F17" s="178"/>
      <c r="G17" s="222"/>
      <c r="H17" s="159">
        <v>2704450</v>
      </c>
      <c r="I17" s="160">
        <v>1815291</v>
      </c>
      <c r="J17" s="204">
        <f t="shared" si="2"/>
        <v>4519741</v>
      </c>
      <c r="K17" s="159">
        <v>11671</v>
      </c>
      <c r="L17" s="160">
        <v>1097843</v>
      </c>
      <c r="M17" s="205">
        <f t="shared" si="3"/>
        <v>1109514</v>
      </c>
      <c r="N17" s="174"/>
    </row>
    <row r="18" spans="1:14" ht="15.75">
      <c r="A18" s="165"/>
      <c r="B18" s="177"/>
      <c r="C18" s="185"/>
      <c r="D18" s="178" t="s">
        <v>217</v>
      </c>
      <c r="E18" s="178"/>
      <c r="F18" s="178"/>
      <c r="G18" s="223"/>
      <c r="H18" s="159"/>
      <c r="I18" s="160"/>
      <c r="J18" s="204">
        <f t="shared" si="2"/>
        <v>0</v>
      </c>
      <c r="K18" s="159"/>
      <c r="L18" s="160"/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5953916</v>
      </c>
      <c r="I19" s="209">
        <f>I20+I21+I22+I23</f>
        <v>509574</v>
      </c>
      <c r="J19" s="202">
        <f t="shared" si="2"/>
        <v>6463490</v>
      </c>
      <c r="K19" s="208">
        <f>K20+K21+K22+K23</f>
        <v>1135172</v>
      </c>
      <c r="L19" s="209">
        <f>L20+L21+L22+L23</f>
        <v>472671</v>
      </c>
      <c r="M19" s="202">
        <f t="shared" si="3"/>
        <v>1607843</v>
      </c>
      <c r="N19" s="175"/>
    </row>
    <row r="20" spans="1:14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>
        <v>0</v>
      </c>
      <c r="I20" s="158">
        <v>0</v>
      </c>
      <c r="J20" s="203">
        <f t="shared" si="2"/>
        <v>0</v>
      </c>
      <c r="K20" s="157">
        <v>135191</v>
      </c>
      <c r="L20" s="158">
        <v>472671</v>
      </c>
      <c r="M20" s="203">
        <f t="shared" si="3"/>
        <v>607862</v>
      </c>
      <c r="N20" s="174"/>
    </row>
    <row r="21" spans="1:14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/>
      <c r="I21" s="158"/>
      <c r="J21" s="203">
        <f t="shared" si="2"/>
        <v>0</v>
      </c>
      <c r="K21" s="157"/>
      <c r="L21" s="158"/>
      <c r="M21" s="203">
        <f t="shared" si="3"/>
        <v>0</v>
      </c>
      <c r="N21" s="174"/>
    </row>
    <row r="22" spans="1:14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/>
      <c r="I22" s="158"/>
      <c r="J22" s="203">
        <f t="shared" si="2"/>
        <v>0</v>
      </c>
      <c r="K22" s="157"/>
      <c r="L22" s="158"/>
      <c r="M22" s="203">
        <f t="shared" si="3"/>
        <v>0</v>
      </c>
      <c r="N22" s="174"/>
    </row>
    <row r="23" spans="1:14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5953916</v>
      </c>
      <c r="I23" s="158">
        <v>509574</v>
      </c>
      <c r="J23" s="203">
        <f t="shared" si="2"/>
        <v>6463490</v>
      </c>
      <c r="K23" s="157">
        <v>999981</v>
      </c>
      <c r="L23" s="158">
        <v>0</v>
      </c>
      <c r="M23" s="203">
        <f t="shared" si="3"/>
        <v>999981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7331952</v>
      </c>
      <c r="I24" s="209">
        <f>I25+I26</f>
        <v>16841843</v>
      </c>
      <c r="J24" s="202">
        <f t="shared" si="2"/>
        <v>24173795</v>
      </c>
      <c r="K24" s="208">
        <f>K25+K26</f>
        <v>6518978</v>
      </c>
      <c r="L24" s="209">
        <f>L25+L26</f>
        <v>14871659</v>
      </c>
      <c r="M24" s="202">
        <f t="shared" si="3"/>
        <v>21390637</v>
      </c>
      <c r="N24" s="175"/>
    </row>
    <row r="25" spans="1:14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4131962</v>
      </c>
      <c r="I25" s="158">
        <v>11237024</v>
      </c>
      <c r="J25" s="203">
        <f t="shared" si="2"/>
        <v>15368986</v>
      </c>
      <c r="K25" s="157">
        <v>6518978</v>
      </c>
      <c r="L25" s="158">
        <v>14871659</v>
      </c>
      <c r="M25" s="203">
        <f t="shared" si="3"/>
        <v>21390637</v>
      </c>
      <c r="N25" s="174"/>
    </row>
    <row r="26" spans="1:14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3199990</v>
      </c>
      <c r="I26" s="158">
        <v>5604819</v>
      </c>
      <c r="J26" s="203">
        <f t="shared" si="2"/>
        <v>8804809</v>
      </c>
      <c r="K26" s="157">
        <v>0</v>
      </c>
      <c r="L26" s="158">
        <v>0</v>
      </c>
      <c r="M26" s="203">
        <f t="shared" si="3"/>
        <v>0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0</v>
      </c>
      <c r="I27" s="209">
        <f>I28+I31+I34</f>
        <v>235176</v>
      </c>
      <c r="J27" s="202">
        <f t="shared" si="2"/>
        <v>235176</v>
      </c>
      <c r="K27" s="208">
        <f>K28+K31+K34</f>
        <v>0</v>
      </c>
      <c r="L27" s="209">
        <f>L28+L31+L34</f>
        <v>0</v>
      </c>
      <c r="M27" s="202">
        <f t="shared" si="3"/>
        <v>0</v>
      </c>
      <c r="N27" s="175"/>
    </row>
    <row r="28" spans="1:14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0</v>
      </c>
      <c r="I28" s="211">
        <f>I29+I30</f>
        <v>173121</v>
      </c>
      <c r="J28" s="203">
        <f t="shared" si="2"/>
        <v>173121</v>
      </c>
      <c r="K28" s="210">
        <f>K29+K30</f>
        <v>0</v>
      </c>
      <c r="L28" s="211">
        <f>L29+L30</f>
        <v>0</v>
      </c>
      <c r="M28" s="203">
        <f t="shared" si="3"/>
        <v>0</v>
      </c>
      <c r="N28" s="174"/>
    </row>
    <row r="29" spans="1:14" ht="15.75">
      <c r="A29" s="165"/>
      <c r="B29" s="177"/>
      <c r="C29" s="183"/>
      <c r="D29" s="186" t="s">
        <v>27</v>
      </c>
      <c r="E29" s="178"/>
      <c r="F29" s="178"/>
      <c r="G29" s="224"/>
      <c r="H29" s="147"/>
      <c r="I29" s="161">
        <v>175247</v>
      </c>
      <c r="J29" s="203">
        <f t="shared" si="2"/>
        <v>175247</v>
      </c>
      <c r="K29" s="147"/>
      <c r="L29" s="161">
        <v>0</v>
      </c>
      <c r="M29" s="203">
        <f t="shared" si="3"/>
        <v>0</v>
      </c>
      <c r="N29" s="174"/>
    </row>
    <row r="30" spans="1:14" ht="15.75">
      <c r="A30" s="165"/>
      <c r="B30" s="177"/>
      <c r="C30" s="183"/>
      <c r="D30" s="186" t="s">
        <v>28</v>
      </c>
      <c r="E30" s="178"/>
      <c r="F30" s="178"/>
      <c r="G30" s="225"/>
      <c r="H30" s="162"/>
      <c r="I30" s="163">
        <v>-2126</v>
      </c>
      <c r="J30" s="203">
        <f t="shared" si="2"/>
        <v>-2126</v>
      </c>
      <c r="K30" s="162"/>
      <c r="L30" s="163">
        <v>0</v>
      </c>
      <c r="M30" s="203">
        <f t="shared" si="3"/>
        <v>0</v>
      </c>
      <c r="N30" s="174"/>
    </row>
    <row r="31" spans="1:14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0</v>
      </c>
      <c r="I31" s="211">
        <f>I32+I33</f>
        <v>0</v>
      </c>
      <c r="J31" s="203">
        <f t="shared" si="2"/>
        <v>0</v>
      </c>
      <c r="K31" s="212">
        <f>K32+K33</f>
        <v>0</v>
      </c>
      <c r="L31" s="211">
        <f>L32+L33</f>
        <v>0</v>
      </c>
      <c r="M31" s="203">
        <f t="shared" si="3"/>
        <v>0</v>
      </c>
      <c r="N31" s="174"/>
    </row>
    <row r="32" spans="1:14" ht="15.75">
      <c r="A32" s="165"/>
      <c r="B32" s="177"/>
      <c r="C32" s="183"/>
      <c r="D32" s="186" t="s">
        <v>27</v>
      </c>
      <c r="E32" s="178"/>
      <c r="F32" s="178"/>
      <c r="G32" s="224"/>
      <c r="H32" s="147"/>
      <c r="I32" s="161"/>
      <c r="J32" s="203">
        <f t="shared" si="2"/>
        <v>0</v>
      </c>
      <c r="K32" s="147"/>
      <c r="L32" s="161"/>
      <c r="M32" s="203">
        <f t="shared" si="3"/>
        <v>0</v>
      </c>
      <c r="N32" s="174"/>
    </row>
    <row r="33" spans="1:14" ht="15.75">
      <c r="A33" s="165"/>
      <c r="B33" s="177"/>
      <c r="C33" s="183"/>
      <c r="D33" s="186" t="s">
        <v>28</v>
      </c>
      <c r="E33" s="178"/>
      <c r="F33" s="178"/>
      <c r="G33" s="225"/>
      <c r="H33" s="162"/>
      <c r="I33" s="163"/>
      <c r="J33" s="203">
        <f t="shared" si="2"/>
        <v>0</v>
      </c>
      <c r="K33" s="162"/>
      <c r="L33" s="163"/>
      <c r="M33" s="203">
        <f t="shared" si="3"/>
        <v>0</v>
      </c>
      <c r="N33" s="174"/>
    </row>
    <row r="34" spans="1:14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0</v>
      </c>
      <c r="I34" s="211">
        <f>I35+I36</f>
        <v>62055</v>
      </c>
      <c r="J34" s="203">
        <f t="shared" si="2"/>
        <v>62055</v>
      </c>
      <c r="K34" s="210">
        <f>K35+K36</f>
        <v>0</v>
      </c>
      <c r="L34" s="211">
        <f>L35+L36</f>
        <v>0</v>
      </c>
      <c r="M34" s="203">
        <f t="shared" si="3"/>
        <v>0</v>
      </c>
      <c r="N34" s="174"/>
    </row>
    <row r="35" spans="1:14" ht="15.75">
      <c r="A35" s="165"/>
      <c r="B35" s="177"/>
      <c r="C35" s="183"/>
      <c r="D35" s="186" t="s">
        <v>27</v>
      </c>
      <c r="E35" s="178"/>
      <c r="F35" s="178"/>
      <c r="G35" s="224"/>
      <c r="H35" s="147">
        <v>236295</v>
      </c>
      <c r="I35" s="161">
        <v>71983</v>
      </c>
      <c r="J35" s="203">
        <f t="shared" si="2"/>
        <v>308278</v>
      </c>
      <c r="K35" s="147">
        <v>236295</v>
      </c>
      <c r="L35" s="161">
        <v>0</v>
      </c>
      <c r="M35" s="203">
        <f t="shared" si="3"/>
        <v>236295</v>
      </c>
      <c r="N35" s="174"/>
    </row>
    <row r="36" spans="1:14" ht="15.75">
      <c r="A36" s="165"/>
      <c r="B36" s="177"/>
      <c r="C36" s="183"/>
      <c r="D36" s="178" t="s">
        <v>31</v>
      </c>
      <c r="E36" s="178"/>
      <c r="F36" s="178"/>
      <c r="G36" s="225"/>
      <c r="H36" s="162">
        <v>-236295</v>
      </c>
      <c r="I36" s="163">
        <v>-9928</v>
      </c>
      <c r="J36" s="203">
        <f t="shared" si="2"/>
        <v>-246223</v>
      </c>
      <c r="K36" s="162">
        <v>-236295</v>
      </c>
      <c r="L36" s="163">
        <v>0</v>
      </c>
      <c r="M36" s="203">
        <f t="shared" si="3"/>
        <v>-236295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57482</v>
      </c>
      <c r="I37" s="209">
        <f>I38+I39+I40</f>
        <v>26049</v>
      </c>
      <c r="J37" s="202">
        <f t="shared" si="2"/>
        <v>83531</v>
      </c>
      <c r="K37" s="208">
        <f>K38+K39+K40</f>
        <v>14005</v>
      </c>
      <c r="L37" s="209">
        <f>L38+L39+L40</f>
        <v>50131</v>
      </c>
      <c r="M37" s="202">
        <f t="shared" si="3"/>
        <v>64136</v>
      </c>
      <c r="N37" s="175"/>
    </row>
    <row r="38" spans="1:14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10925</v>
      </c>
      <c r="I38" s="158">
        <v>19723</v>
      </c>
      <c r="J38" s="203">
        <f t="shared" si="2"/>
        <v>30648</v>
      </c>
      <c r="K38" s="157">
        <v>11139</v>
      </c>
      <c r="L38" s="158">
        <v>49161</v>
      </c>
      <c r="M38" s="203">
        <f t="shared" si="3"/>
        <v>60300</v>
      </c>
      <c r="N38" s="174"/>
    </row>
    <row r="39" spans="1:14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14118</v>
      </c>
      <c r="I39" s="158">
        <v>1202</v>
      </c>
      <c r="J39" s="203">
        <f t="shared" si="2"/>
        <v>15320</v>
      </c>
      <c r="K39" s="157">
        <v>2866</v>
      </c>
      <c r="L39" s="158">
        <v>474</v>
      </c>
      <c r="M39" s="203">
        <f t="shared" si="3"/>
        <v>3340</v>
      </c>
      <c r="N39" s="174"/>
    </row>
    <row r="40" spans="1:14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32439</v>
      </c>
      <c r="I40" s="158">
        <v>5124</v>
      </c>
      <c r="J40" s="203">
        <f t="shared" si="2"/>
        <v>37563</v>
      </c>
      <c r="K40" s="157">
        <v>0</v>
      </c>
      <c r="L40" s="158">
        <v>496</v>
      </c>
      <c r="M40" s="203">
        <f t="shared" si="3"/>
        <v>496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/>
      <c r="I42" s="158"/>
      <c r="J42" s="203">
        <f t="shared" si="2"/>
        <v>0</v>
      </c>
      <c r="K42" s="157"/>
      <c r="L42" s="158"/>
      <c r="M42" s="203">
        <f t="shared" si="3"/>
        <v>0</v>
      </c>
      <c r="N42" s="174"/>
    </row>
    <row r="43" spans="1:14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/>
      <c r="I43" s="158"/>
      <c r="J43" s="203">
        <f t="shared" si="2"/>
        <v>0</v>
      </c>
      <c r="K43" s="157"/>
      <c r="L43" s="158"/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1082166</v>
      </c>
      <c r="I44" s="155">
        <v>1577832</v>
      </c>
      <c r="J44" s="202">
        <f t="shared" si="2"/>
        <v>2659998</v>
      </c>
      <c r="K44" s="154">
        <v>426465</v>
      </c>
      <c r="L44" s="155">
        <v>1499641</v>
      </c>
      <c r="M44" s="202">
        <f t="shared" si="3"/>
        <v>1926106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20458</v>
      </c>
      <c r="I45" s="155">
        <v>855251</v>
      </c>
      <c r="J45" s="202">
        <f t="shared" si="2"/>
        <v>875709</v>
      </c>
      <c r="K45" s="154">
        <v>1571</v>
      </c>
      <c r="L45" s="155">
        <v>6287</v>
      </c>
      <c r="M45" s="202">
        <f t="shared" si="3"/>
        <v>7858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</row>
    <row r="47" spans="1:14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>
        <v>0</v>
      </c>
      <c r="I47" s="158"/>
      <c r="J47" s="203">
        <f t="shared" si="2"/>
        <v>0</v>
      </c>
      <c r="K47" s="157"/>
      <c r="L47" s="158"/>
      <c r="M47" s="203">
        <f t="shared" si="3"/>
        <v>0</v>
      </c>
      <c r="N47" s="174"/>
    </row>
    <row r="48" spans="1:14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/>
      <c r="I48" s="158"/>
      <c r="J48" s="203">
        <f t="shared" si="2"/>
        <v>0</v>
      </c>
      <c r="K48" s="157"/>
      <c r="L48" s="158"/>
      <c r="M48" s="203">
        <f t="shared" si="3"/>
        <v>0</v>
      </c>
      <c r="N48" s="174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2674509</v>
      </c>
      <c r="I49" s="209">
        <f>I50+I51</f>
        <v>0</v>
      </c>
      <c r="J49" s="202">
        <f t="shared" si="2"/>
        <v>2674509</v>
      </c>
      <c r="K49" s="208">
        <f>K50+K51</f>
        <v>2674509</v>
      </c>
      <c r="L49" s="209">
        <f>L50+L51</f>
        <v>0</v>
      </c>
      <c r="M49" s="202">
        <f t="shared" si="3"/>
        <v>2674509</v>
      </c>
      <c r="N49" s="175"/>
    </row>
    <row r="50" spans="1:14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>
        <v>2674509</v>
      </c>
      <c r="I50" s="158"/>
      <c r="J50" s="203">
        <f t="shared" si="2"/>
        <v>2674509</v>
      </c>
      <c r="K50" s="157">
        <v>2674509</v>
      </c>
      <c r="L50" s="158"/>
      <c r="M50" s="203">
        <f t="shared" si="3"/>
        <v>2674509</v>
      </c>
      <c r="N50" s="174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/>
      <c r="I51" s="158"/>
      <c r="J51" s="203">
        <f t="shared" si="2"/>
        <v>0</v>
      </c>
      <c r="K51" s="157"/>
      <c r="L51" s="158"/>
      <c r="M51" s="203">
        <f t="shared" si="3"/>
        <v>0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0</v>
      </c>
      <c r="I52" s="209">
        <f>I53+I54</f>
        <v>0</v>
      </c>
      <c r="J52" s="202">
        <f t="shared" si="2"/>
        <v>0</v>
      </c>
      <c r="K52" s="208">
        <f>K53+K54</f>
        <v>0</v>
      </c>
      <c r="L52" s="209">
        <f>L53+L54</f>
        <v>0</v>
      </c>
      <c r="M52" s="202">
        <f t="shared" si="3"/>
        <v>0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/>
      <c r="I53" s="158"/>
      <c r="J53" s="203">
        <f t="shared" si="2"/>
        <v>0</v>
      </c>
      <c r="K53" s="157"/>
      <c r="L53" s="158"/>
      <c r="M53" s="203">
        <f t="shared" si="3"/>
        <v>0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/>
      <c r="I54" s="158"/>
      <c r="J54" s="203">
        <f t="shared" si="2"/>
        <v>0</v>
      </c>
      <c r="K54" s="157"/>
      <c r="L54" s="158"/>
      <c r="M54" s="203">
        <f t="shared" si="3"/>
        <v>0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684172</v>
      </c>
      <c r="I55" s="209">
        <f>I56+I57</f>
        <v>0</v>
      </c>
      <c r="J55" s="202">
        <f t="shared" si="2"/>
        <v>684172</v>
      </c>
      <c r="K55" s="208">
        <f>K56+K57</f>
        <v>512267</v>
      </c>
      <c r="L55" s="209">
        <f>L56+L57</f>
        <v>0</v>
      </c>
      <c r="M55" s="202">
        <f t="shared" si="3"/>
        <v>512267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992214</v>
      </c>
      <c r="I56" s="158"/>
      <c r="J56" s="203">
        <f t="shared" si="2"/>
        <v>992214</v>
      </c>
      <c r="K56" s="157">
        <v>695427</v>
      </c>
      <c r="L56" s="158"/>
      <c r="M56" s="203">
        <f t="shared" si="3"/>
        <v>695427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-308042</v>
      </c>
      <c r="I57" s="158"/>
      <c r="J57" s="203">
        <f t="shared" si="2"/>
        <v>-308042</v>
      </c>
      <c r="K57" s="157">
        <v>-183160</v>
      </c>
      <c r="L57" s="158"/>
      <c r="M57" s="203">
        <f t="shared" si="3"/>
        <v>-183160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443034</v>
      </c>
      <c r="I58" s="155">
        <v>111813</v>
      </c>
      <c r="J58" s="202">
        <f t="shared" si="2"/>
        <v>554847</v>
      </c>
      <c r="K58" s="154">
        <v>380388</v>
      </c>
      <c r="L58" s="155">
        <v>46380</v>
      </c>
      <c r="M58" s="202">
        <f t="shared" si="3"/>
        <v>426768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23682263</v>
      </c>
      <c r="I60" s="215">
        <f>I58+I55+I52+I49+I46+I45+I44+I41+I37+I27+I24+I19+I13+I9</f>
        <v>27946255</v>
      </c>
      <c r="J60" s="207">
        <f>H60+I60</f>
        <v>51628518</v>
      </c>
      <c r="K60" s="214">
        <f>K58+K55+K52+K49+K46+K45+K44+K41+K37+K27+K24+K19+K13+K9</f>
        <v>12079897</v>
      </c>
      <c r="L60" s="215">
        <f>L58+L55+L52+L49+L46+L45+L44+L41+L37+L27+L24+L19+L13+L9</f>
        <v>23365750</v>
      </c>
      <c r="M60" s="207">
        <f>K60+L60</f>
        <v>35445647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  <row r="66" ht="15.75">
      <c r="G66" s="145"/>
    </row>
    <row r="71" spans="6:8" ht="15.75">
      <c r="F71" s="145" t="s">
        <v>230</v>
      </c>
      <c r="H71" s="145" t="s">
        <v>230</v>
      </c>
    </row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 horizontalCentered="1"/>
  <pageMargins left="0" right="0" top="0" bottom="0" header="0" footer="0"/>
  <pageSetup fitToHeight="3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8"/>
  <sheetViews>
    <sheetView zoomScale="75" zoomScaleNormal="75" zoomScalePageLayoutView="0" workbookViewId="0" topLeftCell="A55">
      <selection activeCell="J89" sqref="J89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4" t="str">
        <f>Aktifler!F3</f>
        <v>KIBRIS FAİSAL İSLAM BANKASI LİMİTED</v>
      </c>
      <c r="G3" s="254"/>
      <c r="H3" s="254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4" t="s">
        <v>226</v>
      </c>
      <c r="G4" s="254"/>
      <c r="H4" s="254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5" t="s">
        <v>228</v>
      </c>
      <c r="G5" s="255"/>
      <c r="H5" s="255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6" t="s">
        <v>0</v>
      </c>
      <c r="I6" s="253"/>
      <c r="J6" s="253"/>
      <c r="K6" s="256" t="s">
        <v>1</v>
      </c>
      <c r="L6" s="250"/>
      <c r="M6" s="250"/>
      <c r="N6" s="132"/>
    </row>
    <row r="7" spans="2:14" ht="22.5" customHeight="1" thickBot="1">
      <c r="B7" s="108"/>
      <c r="C7" s="257" t="s">
        <v>51</v>
      </c>
      <c r="D7" s="252"/>
      <c r="E7" s="110"/>
      <c r="F7" s="110"/>
      <c r="G7" s="109" t="s">
        <v>164</v>
      </c>
      <c r="H7" s="110"/>
      <c r="I7" s="218">
        <f>Aktifler!I7</f>
        <v>42004</v>
      </c>
      <c r="J7" s="133"/>
      <c r="K7" s="110"/>
      <c r="L7" s="218">
        <f>Aktifler!L7</f>
        <v>41639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14530862</v>
      </c>
      <c r="I9" s="94">
        <f>I10+I11+I12+I13+I14+I15</f>
        <v>20848493</v>
      </c>
      <c r="J9" s="82">
        <f aca="true" t="shared" si="0" ref="J9:J57">H9+I9</f>
        <v>35379355</v>
      </c>
      <c r="K9" s="93">
        <f>K10+K11+K12+K13+K14+K15</f>
        <v>6601802</v>
      </c>
      <c r="L9" s="94">
        <f>L10+L11+L12+L13+L14+L15</f>
        <v>20267827</v>
      </c>
      <c r="M9" s="82">
        <f aca="true" t="shared" si="1" ref="M9:M57">K9+L9</f>
        <v>26869629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13314476</v>
      </c>
      <c r="I10" s="67">
        <v>17446269</v>
      </c>
      <c r="J10" s="83">
        <f t="shared" si="0"/>
        <v>30760745</v>
      </c>
      <c r="K10" s="66">
        <v>5306921</v>
      </c>
      <c r="L10" s="67">
        <v>16411950</v>
      </c>
      <c r="M10" s="83">
        <f t="shared" si="1"/>
        <v>21718871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545096</v>
      </c>
      <c r="I11" s="67"/>
      <c r="J11" s="83">
        <f t="shared" si="0"/>
        <v>545096</v>
      </c>
      <c r="K11" s="66">
        <v>205902</v>
      </c>
      <c r="L11" s="67"/>
      <c r="M11" s="83">
        <f t="shared" si="1"/>
        <v>205902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397829</v>
      </c>
      <c r="I12" s="67">
        <v>1045051</v>
      </c>
      <c r="J12" s="83">
        <f t="shared" si="0"/>
        <v>1442880</v>
      </c>
      <c r="K12" s="66">
        <v>104222</v>
      </c>
      <c r="L12" s="67">
        <v>1573636</v>
      </c>
      <c r="M12" s="83">
        <f t="shared" si="1"/>
        <v>1677858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50895</v>
      </c>
      <c r="I13" s="67">
        <v>39828</v>
      </c>
      <c r="J13" s="83">
        <f t="shared" si="0"/>
        <v>90723</v>
      </c>
      <c r="K13" s="66">
        <v>50730</v>
      </c>
      <c r="L13" s="67">
        <v>29265</v>
      </c>
      <c r="M13" s="83">
        <f t="shared" si="1"/>
        <v>79995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>
        <v>222566</v>
      </c>
      <c r="I14" s="67">
        <v>2317345</v>
      </c>
      <c r="J14" s="83">
        <f t="shared" si="0"/>
        <v>2539911</v>
      </c>
      <c r="K14" s="66">
        <v>934027</v>
      </c>
      <c r="L14" s="67">
        <v>2252976</v>
      </c>
      <c r="M14" s="83">
        <f t="shared" si="1"/>
        <v>3187003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/>
      <c r="I15" s="67"/>
      <c r="J15" s="83">
        <f t="shared" si="0"/>
        <v>0</v>
      </c>
      <c r="K15" s="66"/>
      <c r="L15" s="67"/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/>
      <c r="I16" s="69"/>
      <c r="J16" s="84">
        <f t="shared" si="0"/>
        <v>0</v>
      </c>
      <c r="K16" s="68"/>
      <c r="L16" s="69"/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0</v>
      </c>
      <c r="I17" s="96">
        <f>I18+I19</f>
        <v>0</v>
      </c>
      <c r="J17" s="85">
        <f t="shared" si="0"/>
        <v>0</v>
      </c>
      <c r="K17" s="95">
        <f>K18+K19</f>
        <v>0</v>
      </c>
      <c r="L17" s="96">
        <f>L18+L19</f>
        <v>0</v>
      </c>
      <c r="M17" s="85">
        <f t="shared" si="1"/>
        <v>0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/>
      <c r="I18" s="67"/>
      <c r="J18" s="83">
        <f t="shared" si="0"/>
        <v>0</v>
      </c>
      <c r="K18" s="66"/>
      <c r="L18" s="67"/>
      <c r="M18" s="83">
        <f t="shared" si="1"/>
        <v>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0</v>
      </c>
      <c r="I19" s="98">
        <f>I20+I21+I22</f>
        <v>0</v>
      </c>
      <c r="J19" s="83">
        <f t="shared" si="0"/>
        <v>0</v>
      </c>
      <c r="K19" s="97">
        <f>K20+K21+K22</f>
        <v>0</v>
      </c>
      <c r="L19" s="98">
        <f>L20+L21+L22</f>
        <v>0</v>
      </c>
      <c r="M19" s="83">
        <f t="shared" si="1"/>
        <v>0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/>
      <c r="I20" s="71"/>
      <c r="J20" s="86">
        <f t="shared" si="0"/>
        <v>0</v>
      </c>
      <c r="K20" s="70"/>
      <c r="L20" s="71"/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/>
      <c r="I21" s="71"/>
      <c r="J21" s="87">
        <f t="shared" si="0"/>
        <v>0</v>
      </c>
      <c r="K21" s="70"/>
      <c r="L21" s="71"/>
      <c r="M21" s="87">
        <f t="shared" si="1"/>
        <v>0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/>
      <c r="I22" s="71"/>
      <c r="J22" s="87">
        <f t="shared" si="0"/>
        <v>0</v>
      </c>
      <c r="K22" s="70"/>
      <c r="L22" s="71"/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/>
      <c r="I23" s="64"/>
      <c r="J23" s="82">
        <f t="shared" si="0"/>
        <v>0</v>
      </c>
      <c r="K23" s="63"/>
      <c r="L23" s="64"/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/>
      <c r="I25" s="67"/>
      <c r="J25" s="83">
        <f t="shared" si="0"/>
        <v>0</v>
      </c>
      <c r="K25" s="66"/>
      <c r="L25" s="67"/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/>
      <c r="I26" s="67"/>
      <c r="J26" s="83">
        <f t="shared" si="0"/>
        <v>0</v>
      </c>
      <c r="K26" s="66"/>
      <c r="L26" s="67"/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/>
      <c r="I27" s="67"/>
      <c r="J27" s="83">
        <f t="shared" si="0"/>
        <v>0</v>
      </c>
      <c r="K27" s="66"/>
      <c r="L27" s="67"/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203291</v>
      </c>
      <c r="I28" s="94">
        <f>I29+I30+I31</f>
        <v>128963</v>
      </c>
      <c r="J28" s="82">
        <f t="shared" si="0"/>
        <v>332254</v>
      </c>
      <c r="K28" s="93">
        <f>K29+K30+K31</f>
        <v>110516</v>
      </c>
      <c r="L28" s="94">
        <f>L29+L30+L31</f>
        <v>73791</v>
      </c>
      <c r="M28" s="82">
        <f t="shared" si="1"/>
        <v>184307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203291</v>
      </c>
      <c r="I29" s="67">
        <v>128963</v>
      </c>
      <c r="J29" s="83">
        <f t="shared" si="0"/>
        <v>332254</v>
      </c>
      <c r="K29" s="66">
        <v>93116</v>
      </c>
      <c r="L29" s="67">
        <v>73791</v>
      </c>
      <c r="M29" s="83">
        <f t="shared" si="1"/>
        <v>166907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/>
      <c r="I30" s="67"/>
      <c r="J30" s="83">
        <f t="shared" si="0"/>
        <v>0</v>
      </c>
      <c r="K30" s="66"/>
      <c r="L30" s="67"/>
      <c r="M30" s="83">
        <f t="shared" si="1"/>
        <v>0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0</v>
      </c>
      <c r="I31" s="67"/>
      <c r="J31" s="83">
        <f t="shared" si="0"/>
        <v>0</v>
      </c>
      <c r="K31" s="66">
        <v>17400</v>
      </c>
      <c r="L31" s="67"/>
      <c r="M31" s="83">
        <f t="shared" si="1"/>
        <v>17400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97808</v>
      </c>
      <c r="I35" s="64">
        <v>10498</v>
      </c>
      <c r="J35" s="82">
        <f t="shared" si="0"/>
        <v>108306</v>
      </c>
      <c r="K35" s="63">
        <v>25503</v>
      </c>
      <c r="L35" s="64">
        <v>8609</v>
      </c>
      <c r="M35" s="82">
        <f t="shared" si="1"/>
        <v>34112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/>
      <c r="I36" s="64"/>
      <c r="J36" s="82">
        <f t="shared" si="0"/>
        <v>0</v>
      </c>
      <c r="K36" s="63"/>
      <c r="L36" s="64"/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56361</v>
      </c>
      <c r="I37" s="64">
        <v>14183</v>
      </c>
      <c r="J37" s="82">
        <f t="shared" si="0"/>
        <v>70544</v>
      </c>
      <c r="K37" s="63">
        <v>123704</v>
      </c>
      <c r="L37" s="64">
        <v>34422</v>
      </c>
      <c r="M37" s="82">
        <f t="shared" si="1"/>
        <v>158126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139576</v>
      </c>
      <c r="I38" s="94">
        <f>I39+I40+I41+I42</f>
        <v>166895</v>
      </c>
      <c r="J38" s="82">
        <f t="shared" si="0"/>
        <v>306471</v>
      </c>
      <c r="K38" s="93">
        <f>K39+K40+K41+K42</f>
        <v>65501</v>
      </c>
      <c r="L38" s="94">
        <f>L39+L40+L41+L42</f>
        <v>146737</v>
      </c>
      <c r="M38" s="82">
        <f t="shared" si="1"/>
        <v>212238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/>
      <c r="I39" s="67"/>
      <c r="J39" s="83">
        <f t="shared" si="0"/>
        <v>0</v>
      </c>
      <c r="K39" s="66"/>
      <c r="L39" s="67"/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139576</v>
      </c>
      <c r="I40" s="67">
        <v>166895</v>
      </c>
      <c r="J40" s="83">
        <f t="shared" si="0"/>
        <v>306471</v>
      </c>
      <c r="K40" s="66">
        <v>65501</v>
      </c>
      <c r="L40" s="67">
        <v>146737</v>
      </c>
      <c r="M40" s="83">
        <f t="shared" si="1"/>
        <v>212238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/>
      <c r="I41" s="67"/>
      <c r="J41" s="83">
        <f t="shared" si="0"/>
        <v>0</v>
      </c>
      <c r="K41" s="66"/>
      <c r="L41" s="67"/>
      <c r="M41" s="83">
        <f t="shared" si="1"/>
        <v>0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/>
      <c r="I42" s="67"/>
      <c r="J42" s="83">
        <f t="shared" si="0"/>
        <v>0</v>
      </c>
      <c r="K42" s="66"/>
      <c r="L42" s="67"/>
      <c r="M42" s="83">
        <f t="shared" si="1"/>
        <v>0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115198</v>
      </c>
      <c r="I43" s="64">
        <v>24012</v>
      </c>
      <c r="J43" s="82">
        <f t="shared" si="0"/>
        <v>139210</v>
      </c>
      <c r="K43" s="63">
        <v>16539</v>
      </c>
      <c r="L43" s="64">
        <v>29383</v>
      </c>
      <c r="M43" s="82">
        <f t="shared" si="1"/>
        <v>45922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15011313</v>
      </c>
      <c r="I44" s="94">
        <f>I45+I48+I52+I53+I54+I55</f>
        <v>0</v>
      </c>
      <c r="J44" s="82">
        <f t="shared" si="0"/>
        <v>15011313</v>
      </c>
      <c r="K44" s="93">
        <f>K45+K48+K52+K53+K54+K55</f>
        <v>7941313</v>
      </c>
      <c r="L44" s="94">
        <f>L45+L48+L52+L53+L54+L55</f>
        <v>0</v>
      </c>
      <c r="M44" s="82">
        <f t="shared" si="1"/>
        <v>7941313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14000000</v>
      </c>
      <c r="I45" s="98">
        <f>I46+I47</f>
        <v>0</v>
      </c>
      <c r="J45" s="83">
        <f t="shared" si="0"/>
        <v>14000000</v>
      </c>
      <c r="K45" s="97">
        <f>K46+K47</f>
        <v>6930000</v>
      </c>
      <c r="L45" s="98">
        <f>L46+L47</f>
        <v>0</v>
      </c>
      <c r="M45" s="83">
        <f t="shared" si="1"/>
        <v>6930000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17000000</v>
      </c>
      <c r="I46" s="73"/>
      <c r="J46" s="83">
        <f t="shared" si="0"/>
        <v>17000000</v>
      </c>
      <c r="K46" s="72">
        <v>7000000</v>
      </c>
      <c r="L46" s="73"/>
      <c r="M46" s="83">
        <f t="shared" si="1"/>
        <v>7000000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>
        <v>-3000000</v>
      </c>
      <c r="I47" s="71"/>
      <c r="J47" s="83">
        <f t="shared" si="0"/>
        <v>-3000000</v>
      </c>
      <c r="K47" s="70">
        <v>-70000</v>
      </c>
      <c r="L47" s="71"/>
      <c r="M47" s="83">
        <f t="shared" si="1"/>
        <v>-70000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168606</v>
      </c>
      <c r="I48" s="98">
        <f>I49+I50+I51</f>
        <v>0</v>
      </c>
      <c r="J48" s="83">
        <f t="shared" si="0"/>
        <v>168606</v>
      </c>
      <c r="K48" s="97">
        <f>K49+K50+K51</f>
        <v>168606</v>
      </c>
      <c r="L48" s="98">
        <f>L49+L50+L51</f>
        <v>0</v>
      </c>
      <c r="M48" s="83">
        <f t="shared" si="1"/>
        <v>168606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168606</v>
      </c>
      <c r="I49" s="75"/>
      <c r="J49" s="83">
        <f t="shared" si="0"/>
        <v>168606</v>
      </c>
      <c r="K49" s="74">
        <v>168606</v>
      </c>
      <c r="L49" s="75"/>
      <c r="M49" s="83">
        <f t="shared" si="1"/>
        <v>168606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/>
      <c r="I50" s="77"/>
      <c r="J50" s="83">
        <f t="shared" si="0"/>
        <v>0</v>
      </c>
      <c r="K50" s="76"/>
      <c r="L50" s="77"/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/>
      <c r="I51" s="77"/>
      <c r="J51" s="83">
        <f t="shared" si="0"/>
        <v>0</v>
      </c>
      <c r="K51" s="76"/>
      <c r="L51" s="77"/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/>
      <c r="I52" s="67"/>
      <c r="J52" s="83">
        <f t="shared" si="0"/>
        <v>0</v>
      </c>
      <c r="K52" s="66"/>
      <c r="L52" s="67"/>
      <c r="M52" s="83">
        <f t="shared" si="1"/>
        <v>0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/>
      <c r="I53" s="67"/>
      <c r="J53" s="83">
        <f t="shared" si="0"/>
        <v>0</v>
      </c>
      <c r="K53" s="66"/>
      <c r="L53" s="67"/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>
        <v>2224287</v>
      </c>
      <c r="I54" s="67"/>
      <c r="J54" s="83">
        <f t="shared" si="0"/>
        <v>2224287</v>
      </c>
      <c r="K54" s="66">
        <v>2224287</v>
      </c>
      <c r="L54" s="67"/>
      <c r="M54" s="83">
        <f t="shared" si="1"/>
        <v>2224287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-1381580</v>
      </c>
      <c r="I55" s="98">
        <f>I56+I57</f>
        <v>0</v>
      </c>
      <c r="J55" s="83">
        <f t="shared" si="0"/>
        <v>-1381580</v>
      </c>
      <c r="K55" s="97">
        <f>K56+K57</f>
        <v>-1381580</v>
      </c>
      <c r="L55" s="98">
        <f>L56+L57</f>
        <v>0</v>
      </c>
      <c r="M55" s="83">
        <f t="shared" si="1"/>
        <v>-1381580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>
        <v>0</v>
      </c>
      <c r="I56" s="75"/>
      <c r="J56" s="83">
        <f t="shared" si="0"/>
        <v>0</v>
      </c>
      <c r="K56" s="74">
        <v>-121004</v>
      </c>
      <c r="L56" s="75"/>
      <c r="M56" s="83">
        <f t="shared" si="1"/>
        <v>-121004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>
        <v>-1381580</v>
      </c>
      <c r="I57" s="77"/>
      <c r="J57" s="83">
        <f t="shared" si="0"/>
        <v>-1381580</v>
      </c>
      <c r="K57" s="76">
        <v>-1260576</v>
      </c>
      <c r="L57" s="77"/>
      <c r="M57" s="83">
        <f t="shared" si="1"/>
        <v>-1260576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281065</v>
      </c>
      <c r="I58" s="94">
        <f>I59+I60</f>
        <v>0</v>
      </c>
      <c r="J58" s="82">
        <f>H58+I58</f>
        <v>281065</v>
      </c>
      <c r="K58" s="93">
        <f>K59+K60</f>
        <v>0</v>
      </c>
      <c r="L58" s="94">
        <f>L59+L60</f>
        <v>0</v>
      </c>
      <c r="M58" s="82">
        <f>K58+L58</f>
        <v>0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281065</v>
      </c>
      <c r="I59" s="67"/>
      <c r="J59" s="83">
        <f>H59+I59</f>
        <v>281065</v>
      </c>
      <c r="K59" s="66">
        <v>0</v>
      </c>
      <c r="L59" s="67"/>
      <c r="M59" s="83">
        <f>K59+L59</f>
        <v>0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/>
      <c r="I60" s="67"/>
      <c r="J60" s="83">
        <f>H60+I60</f>
        <v>0</v>
      </c>
      <c r="K60" s="66"/>
      <c r="L60" s="67"/>
      <c r="M60" s="83">
        <f>K60+L60</f>
        <v>0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30435474</v>
      </c>
      <c r="I62" s="100">
        <f>I58+I44+I43+I38+I37+I36+I35+I32+I28+I24+I23+I17+I16+I9</f>
        <v>21193044</v>
      </c>
      <c r="J62" s="89">
        <f>H62+I62</f>
        <v>51628518</v>
      </c>
      <c r="K62" s="99">
        <f>K58+K44+K43+K38+K37+K36+K35+K32+K28+K24+K17+K16+K9+K23</f>
        <v>14884878</v>
      </c>
      <c r="L62" s="100">
        <f>L58+L44+L43+L38+L37+L36+L35+L32+L28+L24+L23+L17+L16+L9</f>
        <v>20560769</v>
      </c>
      <c r="M62" s="89">
        <f>K62+L62</f>
        <v>35445647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171000</v>
      </c>
      <c r="I66" s="80">
        <v>104765</v>
      </c>
      <c r="J66" s="90">
        <f>H66+I66</f>
        <v>275765</v>
      </c>
      <c r="K66" s="79">
        <v>240700</v>
      </c>
      <c r="L66" s="80">
        <v>84662</v>
      </c>
      <c r="M66" s="90">
        <f>K66+L66</f>
        <v>325362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1885300</v>
      </c>
      <c r="I67" s="80"/>
      <c r="J67" s="90">
        <f>H67+I67</f>
        <v>1885300</v>
      </c>
      <c r="K67" s="79">
        <v>962800</v>
      </c>
      <c r="L67" s="80"/>
      <c r="M67" s="90">
        <f>K67+L67</f>
        <v>962800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/>
      <c r="I68" s="80"/>
      <c r="J68" s="90">
        <f>H68+I68</f>
        <v>0</v>
      </c>
      <c r="K68" s="79"/>
      <c r="L68" s="80"/>
      <c r="M68" s="90">
        <f>K68+L68</f>
        <v>0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3888102</v>
      </c>
      <c r="I69" s="81">
        <v>28245863</v>
      </c>
      <c r="J69" s="91">
        <f>H69+I69</f>
        <v>32133965</v>
      </c>
      <c r="K69" s="79">
        <v>2089192</v>
      </c>
      <c r="L69" s="81">
        <v>25698808</v>
      </c>
      <c r="M69" s="91">
        <f>K69+L69</f>
        <v>27788000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5944402</v>
      </c>
      <c r="I70" s="100">
        <f>I66+I67+I68+I69</f>
        <v>28350628</v>
      </c>
      <c r="J70" s="92">
        <f>H70+I70</f>
        <v>34295030</v>
      </c>
      <c r="K70" s="99">
        <f>K66+K67+K68+K69</f>
        <v>3292692</v>
      </c>
      <c r="L70" s="100">
        <f>L66+L67+L68+L69</f>
        <v>25783470</v>
      </c>
      <c r="M70" s="89">
        <f>K70+L70</f>
        <v>29076162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  <row r="80" spans="6:8" ht="15.75">
      <c r="F80" s="145"/>
      <c r="G80" s="145" t="s">
        <v>230</v>
      </c>
      <c r="H80" s="145"/>
    </row>
    <row r="82" ht="15.75">
      <c r="G82" s="2" t="s">
        <v>230</v>
      </c>
    </row>
    <row r="84" ht="15.75">
      <c r="H84" s="145"/>
    </row>
    <row r="85" ht="15.75">
      <c r="H85" s="145"/>
    </row>
    <row r="88" ht="15.75">
      <c r="F88" s="145"/>
    </row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="75" zoomScaleNormal="75" zoomScalePageLayoutView="0" workbookViewId="0" topLeftCell="A58">
      <selection activeCell="H98" sqref="H98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KIBRIS FAİSAL İSLAM BANKASI LİMİTED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>
        <f>Aktifler!I7</f>
        <v>42004</v>
      </c>
      <c r="I8" s="218">
        <f>Aktifler!L7</f>
        <v>41639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1431085</v>
      </c>
      <c r="I10" s="56">
        <f>I11+I19+I20+I25+I28</f>
        <v>46299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941315</v>
      </c>
      <c r="I11" s="57">
        <f>I12+I15+I18</f>
        <v>449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151497</v>
      </c>
      <c r="I12" s="58">
        <f>I13+I14</f>
        <v>449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109241</v>
      </c>
      <c r="I13" s="18">
        <v>449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42256</v>
      </c>
      <c r="I14" s="18">
        <v>0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119522</v>
      </c>
      <c r="I15" s="58">
        <f>I16+I17</f>
        <v>0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107235</v>
      </c>
      <c r="I16" s="18">
        <v>0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12287</v>
      </c>
      <c r="I17" s="18">
        <v>0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670296</v>
      </c>
      <c r="I18" s="17">
        <v>0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33440</v>
      </c>
      <c r="I19" s="16">
        <v>15516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206859</v>
      </c>
      <c r="I20" s="57">
        <f>I21+I22+I23+I24</f>
        <v>23884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148350</v>
      </c>
      <c r="I21" s="19">
        <v>14957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>
        <v>15231</v>
      </c>
      <c r="I22" s="19"/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43278</v>
      </c>
      <c r="I23" s="19">
        <v>8927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/>
      <c r="I24" s="19"/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249471</v>
      </c>
      <c r="I25" s="57">
        <f>I26+I27</f>
        <v>6450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18325</v>
      </c>
      <c r="I26" s="19">
        <v>6450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231146</v>
      </c>
      <c r="I27" s="19"/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/>
      <c r="I28" s="16"/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964991</v>
      </c>
      <c r="I30" s="56">
        <f>I31+I37+I44+I45+I50+I51</f>
        <v>302093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668333</v>
      </c>
      <c r="I31" s="57">
        <f>I32+I33+I34+I35+I36</f>
        <v>138886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667205</v>
      </c>
      <c r="I32" s="19">
        <v>138879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/>
      <c r="I33" s="19">
        <v>7</v>
      </c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>
        <v>659</v>
      </c>
      <c r="I34" s="19"/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>
        <v>469</v>
      </c>
      <c r="I35" s="19"/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/>
      <c r="I36" s="19"/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296658</v>
      </c>
      <c r="I37" s="57">
        <f>I38+I39+I40+I41+I42+I43</f>
        <v>163207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294947</v>
      </c>
      <c r="I38" s="19">
        <v>162245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/>
      <c r="I39" s="19"/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>
        <v>1427</v>
      </c>
      <c r="I40" s="19">
        <v>711</v>
      </c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>
        <v>284</v>
      </c>
      <c r="I41" s="19">
        <v>251</v>
      </c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/>
      <c r="I42" s="19"/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/>
      <c r="I43" s="19"/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/>
      <c r="I44" s="16"/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0</v>
      </c>
      <c r="I45" s="57">
        <f>I46+I47+I48+I49</f>
        <v>0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/>
      <c r="I46" s="19"/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/>
      <c r="I47" s="19"/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/>
      <c r="I48" s="19"/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/>
      <c r="I49" s="19"/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/>
      <c r="I50" s="16"/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/>
      <c r="I51" s="16"/>
      <c r="J51" s="9"/>
    </row>
    <row r="52" spans="2:10" ht="15.75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466094</v>
      </c>
      <c r="I53" s="60">
        <f>I10-I30</f>
        <v>-255794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4034992</v>
      </c>
      <c r="I55" s="56">
        <f>I56+I60+I61+I62+I63+I64</f>
        <v>1955964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2406254</v>
      </c>
      <c r="I56" s="57">
        <f>I57+I58+I59</f>
        <v>888779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2303609</v>
      </c>
      <c r="I57" s="19">
        <v>835456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8599</v>
      </c>
      <c r="I58" s="19">
        <v>13158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94046</v>
      </c>
      <c r="I59" s="19">
        <v>40165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/>
      <c r="I60" s="16"/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1077786</v>
      </c>
      <c r="I61" s="16">
        <v>981722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/>
      <c r="I62" s="16"/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/>
      <c r="I63" s="16"/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550952</v>
      </c>
      <c r="I64" s="16">
        <v>85463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4220021</v>
      </c>
      <c r="I66" s="56">
        <f>I67+I71+I72+I73+I74+I75+I76+I77+I78+I79+I80+I81</f>
        <v>1821174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188964</v>
      </c>
      <c r="I67" s="57">
        <f>I68+I69+I70</f>
        <v>10351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/>
      <c r="I68" s="19"/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/>
      <c r="I69" s="19"/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188964</v>
      </c>
      <c r="I70" s="19">
        <v>10351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/>
      <c r="I71" s="16"/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578101</v>
      </c>
      <c r="I72" s="16">
        <v>276593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1453280</v>
      </c>
      <c r="I73" s="16">
        <v>693466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/>
      <c r="I74" s="16"/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321480</v>
      </c>
      <c r="I75" s="16">
        <v>173518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158359</v>
      </c>
      <c r="I76" s="16">
        <v>107404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81755</v>
      </c>
      <c r="I77" s="16">
        <v>63956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/>
      <c r="I78" s="16"/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13746</v>
      </c>
      <c r="I79" s="16">
        <v>7500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228488</v>
      </c>
      <c r="I80" s="16">
        <v>31982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1195848</v>
      </c>
      <c r="I81" s="16">
        <v>456404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-185029</v>
      </c>
      <c r="I83" s="59">
        <f>I55-I66</f>
        <v>134790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281065</v>
      </c>
      <c r="I85" s="22">
        <f>I53+I83</f>
        <v>-121004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/>
      <c r="I87" s="15"/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281065</v>
      </c>
      <c r="I89" s="59">
        <f>I85-I87</f>
        <v>-121004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2015-04-06T08:49:06Z</cp:lastPrinted>
  <dcterms:created xsi:type="dcterms:W3CDTF">1998-01-12T17:06:50Z</dcterms:created>
  <dcterms:modified xsi:type="dcterms:W3CDTF">2015-04-30T11:12:19Z</dcterms:modified>
  <cp:category/>
  <cp:version/>
  <cp:contentType/>
  <cp:contentStatus/>
</cp:coreProperties>
</file>