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fn.SUMIFS" hidden="1">#NAME?</definedName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<sst xmlns="http://schemas.openxmlformats.org/spreadsheetml/2006/main" count="374" uniqueCount="231">
  <si>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</si>
  <si>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</si>
  <si>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</si>
  <si>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</si>
  <si>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</si>
  <si>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</si>
  <si>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</si>
  <si>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</si>
  <si>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</si>
  <si>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</si>
  <si>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</si>
  <si>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</si>
  <si>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</si>
  <si>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</si>
  <si>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</si>
  <si>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</si>
  <si>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</si>
  <si>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</si>
  <si>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</si>
  <si>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</si>
  <si>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</si>
  <si>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</si>
  <si>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</si>
  <si>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</si>
  <si>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</si>
  <si>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</si>
  <si>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</si>
  <si>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</si>
  <si>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</si>
  <si>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</si>
  <si>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</si>
  <si>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</si>
  <si>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</si>
  <si>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</si>
  <si>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</si>
  <si>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</si>
  <si>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</si>
  <si>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</si>
  <si>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</si>
  <si>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</si>
  <si>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</si>
  <si>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</si>
  <si>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</si>
  <si>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</si>
  <si>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</si>
  <si>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</si>
  <si>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</si>
  <si>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</si>
  <si>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</si>
  <si>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</si>
  <si>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</si>
  <si>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</si>
  <si>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</si>
  <si>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</si>
  <si>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</si>
  <si>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</si>
  <si>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</si>
  <si>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</si>
  <si>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</si>
  <si>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</si>
  <si>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</si>
  <si>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</si>
  <si>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</si>
  <si>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</si>
  <si>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</si>
  <si>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</si>
  <si>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</si>
  <si>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</si>
  <si>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</si>
  <si>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</si>
  <si>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</si>
  <si>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</si>
  <si>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</si>
  <si>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</si>
  <si>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</si>
  <si>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</si>
  <si>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</si>
  <si>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</si>
  <si>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</si>
  <si>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</si>
  <si>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</si>
  <si>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</si>
  <si>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</si>
  <si>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</si>
  <si>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</si>
  <si>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</si>
  <si>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</si>
  <si>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</si>
  <si>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</si>
  <si>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</si>
  <si>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</si>
  <si>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</si>
  <si>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</si>
  <si>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</si>
  <si>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</si>
  <si>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</si>
  <si>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</si>
  <si>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</si>
  <si>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</si>
  <si>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</si>
  <si>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</si>
  <si>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</si>
  <si>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</si>
  <si>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</si>
  <si>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</si>
  <si>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</si>
  <si>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</si>
  <si>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</si>
  <si>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</si>
  <si>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</si>
  <si>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</si>
  <si>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</si>
  <si>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</si>
  <si>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</si>
  <si>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</si>
  <si>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</si>
  <si>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</si>
  <si>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</si>
  <si>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</si>
  <si>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</si>
  <si>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</si>
  <si>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</si>
  <si>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</si>
  <si>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</si>
  <si>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</si>
  <si>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</si>
  <si>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</si>
  <si>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</si>
  <si>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</si>
  <si>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</si>
  <si>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</si>
  <si>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</si>
  <si>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</si>
  <si>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</si>
  <si>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</si>
  <si>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</si>
  <si>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</si>
  <si>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</si>
  <si>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</si>
  <si>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</si>
  <si>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</si>
  <si>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</si>
  <si>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</si>
  <si>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</si>
  <si>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</si>
  <si>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</si>
  <si>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</si>
  <si>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</si>
  <si>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</si>
  <si>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</si>
  <si>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</si>
  <si>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</si>
  <si>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</si>
  <si>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</si>
  <si>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</si>
  <si>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</si>
  <si>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</si>
  <si>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</si>
  <si>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</si>
  <si>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</si>
  <si>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</si>
  <si>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</si>
  <si>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</si>
  <si>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</si>
  <si>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</si>
  <si>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</si>
  <si>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</si>
  <si>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</si>
  <si>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</si>
  <si>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</si>
  <si>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</si>
  <si>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</si>
  <si>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</si>
  <si>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</si>
  <si>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</si>
  <si>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</si>
  <si>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</si>
  <si>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</si>
  <si>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</si>
  <si>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</si>
  <si>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</si>
  <si>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</si>
  <si>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</si>
  <si>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</si>
  <si>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</si>
  <si>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</si>
  <si>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</si>
  <si>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</si>
  <si>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</si>
  <si>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</si>
  <si>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</si>
  <si>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</si>
  <si>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</si>
  <si>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</si>
  <si>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</si>
  <si>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</si>
  <si>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</si>
  <si>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</si>
  <si>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</si>
  <si>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</si>
  <si>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</si>
  <si>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</si>
  <si>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</si>
  <si>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</si>
  <si>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</si>
  <si>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</si>
  <si>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</si>
  <si>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</si>
  <si>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</si>
  <si>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</si>
  <si>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</si>
  <si>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</si>
  <si>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</si>
  <si>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</si>
  <si>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</si>
  <si>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</si>
  <si>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</si>
  <si>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</si>
  <si>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</si>
  <si>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</si>
  <si>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</si>
  <si>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</si>
  <si>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</si>
  <si>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</si>
  <si>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</si>
  <si>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</si>
  <si>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</si>
  <si>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</si>
  <si>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</si>
  <si>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 xml:space="preserve"> </t>
  </si>
  <si>
    <t>AKFİNANS BANK LTD.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</si>
</sst>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_ ;[Red]\-#,##0\ "/>
    <numFmt numFmtId="184" formatCode="#,##0.00_ ;[Red]\-#,##0.00\ "/>
    <numFmt numFmtId="185" formatCode="#,##0_ ;\-#,##0\ "/>
    <numFmt numFmtId="186" formatCode="[$-41F]dd\ mmmm\ yyyy\ dddd"/>
    <numFmt numFmtId="187" formatCode="[$-809]dd\ mmmm\ yyyy"/>
    <numFmt numFmtId="188" formatCode="0_ ;\-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.5"/>
      <color theme="11"/>
      <name val="MS Sans Serif"/>
      <family val="2"/>
    </font>
    <font>
      <u val="single"/>
      <sz val="7.5"/>
      <color theme="10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2"/>
      </left>
      <right style="medium">
        <color indexed="48"/>
      </right>
      <top/>
      <bottom style="dotted">
        <color indexed="12"/>
      </bottom>
    </border>
    <border>
      <left style="double"/>
      <right style="medium">
        <color rgb="FF0070C0"/>
      </right>
      <top/>
      <bottom style="dotted">
        <color indexed="12"/>
      </bottom>
    </border>
    <border>
      <left style="medium">
        <color rgb="FF0070C0"/>
      </left>
      <right style="medium">
        <color rgb="FF0070C0"/>
      </right>
      <top/>
      <bottom style="dotted">
        <color indexed="12"/>
      </bottom>
    </border>
    <border>
      <left style="double"/>
      <right style="medium">
        <color rgb="FF0070C0"/>
      </right>
      <top style="dotted">
        <color indexed="12"/>
      </top>
      <bottom style="dotted">
        <color indexed="12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85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85" fontId="9" fillId="34" borderId="11" xfId="0" applyNumberFormat="1" applyFont="1" applyFill="1" applyBorder="1" applyAlignment="1" applyProtection="1">
      <alignment/>
      <protection locked="0"/>
    </xf>
    <xf numFmtId="185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85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85" fontId="9" fillId="33" borderId="14" xfId="0" applyNumberFormat="1" applyFont="1" applyFill="1" applyBorder="1" applyAlignment="1" applyProtection="1">
      <alignment horizontal="center"/>
      <protection locked="0"/>
    </xf>
    <xf numFmtId="185" fontId="10" fillId="33" borderId="15" xfId="0" applyNumberFormat="1" applyFont="1" applyFill="1" applyBorder="1" applyAlignment="1" applyProtection="1">
      <alignment/>
      <protection locked="0"/>
    </xf>
    <xf numFmtId="185" fontId="10" fillId="33" borderId="16" xfId="0" applyNumberFormat="1" applyFont="1" applyFill="1" applyBorder="1" applyAlignment="1" applyProtection="1">
      <alignment/>
      <protection locked="0"/>
    </xf>
    <xf numFmtId="185" fontId="10" fillId="33" borderId="17" xfId="0" applyNumberFormat="1" applyFont="1" applyFill="1" applyBorder="1" applyAlignment="1" applyProtection="1">
      <alignment/>
      <protection locked="0"/>
    </xf>
    <xf numFmtId="185" fontId="9" fillId="33" borderId="18" xfId="0" applyNumberFormat="1" applyFont="1" applyFill="1" applyBorder="1" applyAlignment="1" applyProtection="1">
      <alignment/>
      <protection locked="0"/>
    </xf>
    <xf numFmtId="185" fontId="9" fillId="33" borderId="17" xfId="0" applyNumberFormat="1" applyFont="1" applyFill="1" applyBorder="1" applyAlignment="1" applyProtection="1">
      <alignment/>
      <protection locked="0"/>
    </xf>
    <xf numFmtId="185" fontId="9" fillId="33" borderId="19" xfId="0" applyNumberFormat="1" applyFont="1" applyFill="1" applyBorder="1" applyAlignment="1" applyProtection="1">
      <alignment/>
      <protection locked="0"/>
    </xf>
    <xf numFmtId="185" fontId="9" fillId="33" borderId="20" xfId="0" applyNumberFormat="1" applyFont="1" applyFill="1" applyBorder="1" applyAlignment="1" applyProtection="1">
      <alignment/>
      <protection locked="0"/>
    </xf>
    <xf numFmtId="185" fontId="10" fillId="33" borderId="21" xfId="0" applyNumberFormat="1" applyFont="1" applyFill="1" applyBorder="1" applyAlignment="1" applyProtection="1">
      <alignment/>
      <protection locked="0"/>
    </xf>
    <xf numFmtId="185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85" fontId="9" fillId="33" borderId="0" xfId="0" applyNumberFormat="1" applyFont="1" applyFill="1" applyBorder="1" applyAlignment="1" applyProtection="1">
      <alignment horizontal="center"/>
      <protection locked="0"/>
    </xf>
    <xf numFmtId="185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85" fontId="10" fillId="33" borderId="15" xfId="0" applyNumberFormat="1" applyFont="1" applyFill="1" applyBorder="1" applyAlignment="1" applyProtection="1">
      <alignment/>
      <protection/>
    </xf>
    <xf numFmtId="185" fontId="10" fillId="33" borderId="16" xfId="0" applyNumberFormat="1" applyFont="1" applyFill="1" applyBorder="1" applyAlignment="1" applyProtection="1">
      <alignment/>
      <protection/>
    </xf>
    <xf numFmtId="185" fontId="10" fillId="33" borderId="17" xfId="0" applyNumberFormat="1" applyFont="1" applyFill="1" applyBorder="1" applyAlignment="1" applyProtection="1">
      <alignment/>
      <protection/>
    </xf>
    <xf numFmtId="185" fontId="10" fillId="33" borderId="21" xfId="0" applyNumberFormat="1" applyFont="1" applyFill="1" applyBorder="1" applyAlignment="1" applyProtection="1">
      <alignment/>
      <protection/>
    </xf>
    <xf numFmtId="185" fontId="10" fillId="33" borderId="29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85" fontId="10" fillId="33" borderId="30" xfId="0" applyNumberFormat="1" applyFont="1" applyFill="1" applyBorder="1" applyAlignment="1" applyProtection="1">
      <alignment/>
      <protection locked="0"/>
    </xf>
    <xf numFmtId="185" fontId="10" fillId="33" borderId="31" xfId="0" applyNumberFormat="1" applyFont="1" applyFill="1" applyBorder="1" applyAlignment="1" applyProtection="1">
      <alignment/>
      <protection locked="0"/>
    </xf>
    <xf numFmtId="185" fontId="10" fillId="33" borderId="0" xfId="0" applyNumberFormat="1" applyFont="1" applyFill="1" applyAlignment="1" applyProtection="1">
      <alignment/>
      <protection locked="0"/>
    </xf>
    <xf numFmtId="185" fontId="9" fillId="33" borderId="32" xfId="0" applyNumberFormat="1" applyFont="1" applyFill="1" applyBorder="1" applyAlignment="1" applyProtection="1">
      <alignment/>
      <protection locked="0"/>
    </xf>
    <xf numFmtId="185" fontId="9" fillId="33" borderId="33" xfId="0" applyNumberFormat="1" applyFont="1" applyFill="1" applyBorder="1" applyAlignment="1" applyProtection="1">
      <alignment/>
      <protection locked="0"/>
    </xf>
    <xf numFmtId="185" fontId="10" fillId="33" borderId="34" xfId="0" applyNumberFormat="1" applyFont="1" applyFill="1" applyBorder="1" applyAlignment="1" applyProtection="1">
      <alignment/>
      <protection locked="0"/>
    </xf>
    <xf numFmtId="185" fontId="10" fillId="33" borderId="35" xfId="0" applyNumberFormat="1" applyFont="1" applyFill="1" applyBorder="1" applyAlignment="1" applyProtection="1">
      <alignment/>
      <protection locked="0"/>
    </xf>
    <xf numFmtId="185" fontId="9" fillId="33" borderId="36" xfId="0" applyNumberFormat="1" applyFont="1" applyFill="1" applyBorder="1" applyAlignment="1" applyProtection="1">
      <alignment/>
      <protection locked="0"/>
    </xf>
    <xf numFmtId="185" fontId="9" fillId="33" borderId="37" xfId="0" applyNumberFormat="1" applyFont="1" applyFill="1" applyBorder="1" applyAlignment="1" applyProtection="1">
      <alignment/>
      <protection locked="0"/>
    </xf>
    <xf numFmtId="185" fontId="9" fillId="33" borderId="38" xfId="0" applyNumberFormat="1" applyFont="1" applyFill="1" applyBorder="1" applyAlignment="1" applyProtection="1">
      <alignment/>
      <protection locked="0"/>
    </xf>
    <xf numFmtId="185" fontId="9" fillId="33" borderId="39" xfId="0" applyNumberFormat="1" applyFont="1" applyFill="1" applyBorder="1" applyAlignment="1" applyProtection="1">
      <alignment/>
      <protection locked="0"/>
    </xf>
    <xf numFmtId="185" fontId="9" fillId="33" borderId="40" xfId="0" applyNumberFormat="1" applyFont="1" applyFill="1" applyBorder="1" applyAlignment="1" applyProtection="1">
      <alignment/>
      <protection locked="0"/>
    </xf>
    <xf numFmtId="185" fontId="9" fillId="33" borderId="41" xfId="0" applyNumberFormat="1" applyFont="1" applyFill="1" applyBorder="1" applyAlignment="1" applyProtection="1">
      <alignment/>
      <protection locked="0"/>
    </xf>
    <xf numFmtId="185" fontId="9" fillId="33" borderId="42" xfId="0" applyNumberFormat="1" applyFont="1" applyFill="1" applyBorder="1" applyAlignment="1" applyProtection="1">
      <alignment/>
      <protection locked="0"/>
    </xf>
    <xf numFmtId="185" fontId="9" fillId="33" borderId="43" xfId="0" applyNumberFormat="1" applyFont="1" applyFill="1" applyBorder="1" applyAlignment="1" applyProtection="1">
      <alignment/>
      <protection locked="0"/>
    </xf>
    <xf numFmtId="185" fontId="9" fillId="33" borderId="44" xfId="0" applyNumberFormat="1" applyFont="1" applyFill="1" applyBorder="1" applyAlignment="1" applyProtection="1">
      <alignment/>
      <protection locked="0"/>
    </xf>
    <xf numFmtId="185" fontId="9" fillId="33" borderId="30" xfId="0" applyNumberFormat="1" applyFont="1" applyFill="1" applyBorder="1" applyAlignment="1" applyProtection="1">
      <alignment/>
      <protection locked="0"/>
    </xf>
    <xf numFmtId="185" fontId="9" fillId="33" borderId="31" xfId="0" applyNumberFormat="1" applyFont="1" applyFill="1" applyBorder="1" applyAlignment="1" applyProtection="1">
      <alignment/>
      <protection locked="0"/>
    </xf>
    <xf numFmtId="185" fontId="9" fillId="33" borderId="45" xfId="0" applyNumberFormat="1" applyFont="1" applyFill="1" applyBorder="1" applyAlignment="1" applyProtection="1">
      <alignment/>
      <protection locked="0"/>
    </xf>
    <xf numFmtId="185" fontId="10" fillId="33" borderId="46" xfId="0" applyNumberFormat="1" applyFont="1" applyFill="1" applyBorder="1" applyAlignment="1" applyProtection="1">
      <alignment/>
      <protection/>
    </xf>
    <xf numFmtId="185" fontId="9" fillId="33" borderId="47" xfId="0" applyNumberFormat="1" applyFont="1" applyFill="1" applyBorder="1" applyAlignment="1" applyProtection="1">
      <alignment/>
      <protection/>
    </xf>
    <xf numFmtId="185" fontId="10" fillId="33" borderId="48" xfId="0" applyNumberFormat="1" applyFont="1" applyFill="1" applyBorder="1" applyAlignment="1" applyProtection="1">
      <alignment/>
      <protection/>
    </xf>
    <xf numFmtId="185" fontId="10" fillId="33" borderId="49" xfId="0" applyNumberFormat="1" applyFont="1" applyFill="1" applyBorder="1" applyAlignment="1" applyProtection="1">
      <alignment/>
      <protection/>
    </xf>
    <xf numFmtId="185" fontId="9" fillId="33" borderId="50" xfId="0" applyNumberFormat="1" applyFont="1" applyFill="1" applyBorder="1" applyAlignment="1" applyProtection="1">
      <alignment/>
      <protection/>
    </xf>
    <xf numFmtId="185" fontId="9" fillId="33" borderId="51" xfId="0" applyNumberFormat="1" applyFont="1" applyFill="1" applyBorder="1" applyAlignment="1" applyProtection="1">
      <alignment/>
      <protection/>
    </xf>
    <xf numFmtId="185" fontId="9" fillId="33" borderId="52" xfId="0" applyNumberFormat="1" applyFont="1" applyFill="1" applyBorder="1" applyAlignment="1" applyProtection="1">
      <alignment/>
      <protection/>
    </xf>
    <xf numFmtId="185" fontId="10" fillId="33" borderId="53" xfId="0" applyNumberFormat="1" applyFont="1" applyFill="1" applyBorder="1" applyAlignment="1" applyProtection="1">
      <alignment/>
      <protection/>
    </xf>
    <xf numFmtId="185" fontId="9" fillId="33" borderId="46" xfId="0" applyNumberFormat="1" applyFont="1" applyFill="1" applyBorder="1" applyAlignment="1" applyProtection="1">
      <alignment/>
      <protection/>
    </xf>
    <xf numFmtId="185" fontId="9" fillId="33" borderId="54" xfId="0" applyNumberFormat="1" applyFont="1" applyFill="1" applyBorder="1" applyAlignment="1" applyProtection="1">
      <alignment/>
      <protection/>
    </xf>
    <xf numFmtId="185" fontId="10" fillId="33" borderId="55" xfId="0" applyNumberFormat="1" applyFont="1" applyFill="1" applyBorder="1" applyAlignment="1" applyProtection="1">
      <alignment/>
      <protection/>
    </xf>
    <xf numFmtId="185" fontId="10" fillId="33" borderId="30" xfId="0" applyNumberFormat="1" applyFont="1" applyFill="1" applyBorder="1" applyAlignment="1" applyProtection="1">
      <alignment/>
      <protection/>
    </xf>
    <xf numFmtId="185" fontId="10" fillId="33" borderId="31" xfId="0" applyNumberFormat="1" applyFont="1" applyFill="1" applyBorder="1" applyAlignment="1" applyProtection="1">
      <alignment/>
      <protection/>
    </xf>
    <xf numFmtId="185" fontId="10" fillId="33" borderId="56" xfId="0" applyNumberFormat="1" applyFont="1" applyFill="1" applyBorder="1" applyAlignment="1" applyProtection="1">
      <alignment/>
      <protection/>
    </xf>
    <xf numFmtId="185" fontId="10" fillId="33" borderId="57" xfId="0" applyNumberFormat="1" applyFont="1" applyFill="1" applyBorder="1" applyAlignment="1" applyProtection="1">
      <alignment/>
      <protection/>
    </xf>
    <xf numFmtId="185" fontId="9" fillId="33" borderId="32" xfId="0" applyNumberFormat="1" applyFont="1" applyFill="1" applyBorder="1" applyAlignment="1" applyProtection="1">
      <alignment/>
      <protection/>
    </xf>
    <xf numFmtId="185" fontId="9" fillId="33" borderId="33" xfId="0" applyNumberFormat="1" applyFont="1" applyFill="1" applyBorder="1" applyAlignment="1" applyProtection="1">
      <alignment/>
      <protection/>
    </xf>
    <xf numFmtId="185" fontId="10" fillId="33" borderId="58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/>
      <protection/>
    </xf>
    <xf numFmtId="185" fontId="9" fillId="33" borderId="60" xfId="0" applyNumberFormat="1" applyFont="1" applyFill="1" applyBorder="1" applyAlignment="1" applyProtection="1">
      <alignment/>
      <protection/>
    </xf>
    <xf numFmtId="185" fontId="9" fillId="33" borderId="61" xfId="0" applyNumberFormat="1" applyFont="1" applyFill="1" applyBorder="1" applyAlignment="1" applyProtection="1">
      <alignment horizontal="left"/>
      <protection/>
    </xf>
    <xf numFmtId="185" fontId="9" fillId="33" borderId="61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/>
      <protection/>
    </xf>
    <xf numFmtId="185" fontId="9" fillId="33" borderId="62" xfId="0" applyNumberFormat="1" applyFont="1" applyFill="1" applyBorder="1" applyAlignment="1" applyProtection="1">
      <alignment horizontal="center"/>
      <protection/>
    </xf>
    <xf numFmtId="185" fontId="10" fillId="33" borderId="27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Border="1" applyAlignment="1" applyProtection="1">
      <alignment/>
      <protection/>
    </xf>
    <xf numFmtId="185" fontId="9" fillId="33" borderId="27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/>
      <protection/>
    </xf>
    <xf numFmtId="185" fontId="9" fillId="33" borderId="0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 quotePrefix="1">
      <alignment horizontal="left"/>
      <protection/>
    </xf>
    <xf numFmtId="185" fontId="10" fillId="33" borderId="0" xfId="0" applyNumberFormat="1" applyFont="1" applyFill="1" applyBorder="1" applyAlignment="1" applyProtection="1">
      <alignment horizontal="left"/>
      <protection/>
    </xf>
    <xf numFmtId="185" fontId="9" fillId="33" borderId="0" xfId="0" applyNumberFormat="1" applyFont="1" applyFill="1" applyBorder="1" applyAlignment="1" applyProtection="1">
      <alignment horizontal="left"/>
      <protection/>
    </xf>
    <xf numFmtId="185" fontId="10" fillId="33" borderId="0" xfId="0" applyNumberFormat="1" applyFont="1" applyFill="1" applyBorder="1" applyAlignment="1" applyProtection="1" quotePrefix="1">
      <alignment horizontal="left"/>
      <protection/>
    </xf>
    <xf numFmtId="185" fontId="9" fillId="33" borderId="0" xfId="0" applyNumberFormat="1" applyFont="1" applyFill="1" applyBorder="1" applyAlignment="1" applyProtection="1" quotePrefix="1">
      <alignment horizontal="center"/>
      <protection/>
    </xf>
    <xf numFmtId="185" fontId="9" fillId="33" borderId="63" xfId="0" applyNumberFormat="1" applyFont="1" applyFill="1" applyBorder="1" applyAlignment="1" applyProtection="1">
      <alignment/>
      <protection/>
    </xf>
    <xf numFmtId="185" fontId="10" fillId="33" borderId="64" xfId="0" applyNumberFormat="1" applyFont="1" applyFill="1" applyBorder="1" applyAlignment="1" applyProtection="1">
      <alignment/>
      <protection/>
    </xf>
    <xf numFmtId="185" fontId="10" fillId="33" borderId="59" xfId="0" applyNumberFormat="1" applyFont="1" applyFill="1" applyBorder="1" applyAlignment="1" applyProtection="1">
      <alignment horizontal="left"/>
      <protection/>
    </xf>
    <xf numFmtId="185" fontId="10" fillId="33" borderId="65" xfId="0" applyNumberFormat="1" applyFont="1" applyFill="1" applyBorder="1" applyAlignment="1" applyProtection="1">
      <alignment/>
      <protection/>
    </xf>
    <xf numFmtId="185" fontId="9" fillId="33" borderId="26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left"/>
      <protection/>
    </xf>
    <xf numFmtId="185" fontId="9" fillId="33" borderId="11" xfId="0" applyNumberFormat="1" applyFont="1" applyFill="1" applyBorder="1" applyAlignment="1" applyProtection="1">
      <alignment/>
      <protection/>
    </xf>
    <xf numFmtId="185" fontId="9" fillId="33" borderId="11" xfId="0" applyNumberFormat="1" applyFont="1" applyFill="1" applyBorder="1" applyAlignment="1" applyProtection="1">
      <alignment horizontal="center"/>
      <protection/>
    </xf>
    <xf numFmtId="185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85" fontId="9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Border="1" applyAlignment="1" applyProtection="1">
      <alignment horizontal="center" vertical="top" wrapText="1"/>
      <protection/>
    </xf>
    <xf numFmtId="185" fontId="9" fillId="33" borderId="66" xfId="0" applyNumberFormat="1" applyFont="1" applyFill="1" applyBorder="1" applyAlignment="1" applyProtection="1">
      <alignment horizontal="center"/>
      <protection/>
    </xf>
    <xf numFmtId="185" fontId="9" fillId="33" borderId="61" xfId="0" applyNumberFormat="1" applyFont="1" applyFill="1" applyBorder="1" applyAlignment="1" applyProtection="1">
      <alignment horizontal="center"/>
      <protection/>
    </xf>
    <xf numFmtId="185" fontId="9" fillId="33" borderId="67" xfId="0" applyNumberFormat="1" applyFont="1" applyFill="1" applyBorder="1" applyAlignment="1" applyProtection="1">
      <alignment horizontal="center"/>
      <protection/>
    </xf>
    <xf numFmtId="185" fontId="10" fillId="33" borderId="13" xfId="0" applyNumberFormat="1" applyFont="1" applyFill="1" applyBorder="1" applyAlignment="1" applyProtection="1">
      <alignment/>
      <protection/>
    </xf>
    <xf numFmtId="185" fontId="9" fillId="33" borderId="0" xfId="0" applyNumberFormat="1" applyFont="1" applyFill="1" applyAlignment="1" applyProtection="1">
      <alignment/>
      <protection/>
    </xf>
    <xf numFmtId="185" fontId="9" fillId="33" borderId="68" xfId="0" applyNumberFormat="1" applyFont="1" applyFill="1" applyBorder="1" applyAlignment="1" applyProtection="1">
      <alignment/>
      <protection/>
    </xf>
    <xf numFmtId="185" fontId="10" fillId="33" borderId="0" xfId="0" applyNumberFormat="1" applyFont="1" applyFill="1" applyAlignment="1" applyProtection="1">
      <alignment/>
      <protection/>
    </xf>
    <xf numFmtId="185" fontId="9" fillId="33" borderId="69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left"/>
      <protection/>
    </xf>
    <xf numFmtId="185" fontId="9" fillId="33" borderId="10" xfId="0" applyNumberFormat="1" applyFont="1" applyFill="1" applyBorder="1" applyAlignment="1" applyProtection="1">
      <alignment/>
      <protection/>
    </xf>
    <xf numFmtId="185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88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185" fontId="51" fillId="33" borderId="36" xfId="0" applyNumberFormat="1" applyFont="1" applyFill="1" applyBorder="1" applyAlignment="1" applyProtection="1">
      <alignment/>
      <protection locked="0"/>
    </xf>
    <xf numFmtId="3" fontId="11" fillId="0" borderId="101" xfId="55" applyNumberFormat="1" applyFont="1" applyFill="1" applyBorder="1" applyAlignment="1" applyProtection="1">
      <alignment/>
      <protection locked="0"/>
    </xf>
    <xf numFmtId="3" fontId="52" fillId="33" borderId="37" xfId="0" applyNumberFormat="1" applyFont="1" applyFill="1" applyBorder="1" applyAlignment="1" applyProtection="1">
      <alignment/>
      <protection locked="0"/>
    </xf>
    <xf numFmtId="3" fontId="52" fillId="33" borderId="33" xfId="0" applyNumberFormat="1" applyFont="1" applyFill="1" applyBorder="1" applyAlignment="1" applyProtection="1">
      <alignment/>
      <protection locked="0"/>
    </xf>
    <xf numFmtId="3" fontId="9" fillId="0" borderId="102" xfId="55" applyNumberFormat="1" applyFont="1" applyFill="1" applyBorder="1" applyAlignment="1" applyProtection="1">
      <alignment/>
      <protection locked="0"/>
    </xf>
    <xf numFmtId="3" fontId="9" fillId="0" borderId="103" xfId="55" applyNumberFormat="1" applyFont="1" applyFill="1" applyBorder="1" applyAlignment="1" applyProtection="1">
      <alignment/>
      <protection locked="0"/>
    </xf>
    <xf numFmtId="3" fontId="9" fillId="0" borderId="104" xfId="55" applyNumberFormat="1" applyFont="1" applyFill="1" applyBorder="1" applyAlignment="1" applyProtection="1">
      <alignment/>
      <protection locked="0"/>
    </xf>
    <xf numFmtId="3" fontId="9" fillId="0" borderId="105" xfId="0" applyNumberFormat="1" applyFont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85" fontId="10" fillId="33" borderId="0" xfId="0" applyNumberFormat="1" applyFont="1" applyFill="1" applyBorder="1" applyAlignment="1" applyProtection="1">
      <alignment horizontal="center" wrapText="1"/>
      <protection/>
    </xf>
    <xf numFmtId="185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7" customWidth="1"/>
    <col min="2" max="5" width="9.140625" style="145" customWidth="1"/>
    <col min="6" max="6" width="45.140625" style="145" customWidth="1"/>
    <col min="7" max="7" width="13.00390625" style="163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7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7" customFormat="1" ht="16.5" thickBot="1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  <c r="L1" s="164"/>
      <c r="M1" s="164"/>
      <c r="N1" s="166"/>
    </row>
    <row r="2" spans="1:14" s="167" customFormat="1" ht="16.5" thickTop="1">
      <c r="A2" s="164"/>
      <c r="B2" s="168"/>
      <c r="C2" s="169"/>
      <c r="D2" s="169"/>
      <c r="E2" s="169"/>
      <c r="F2" s="169"/>
      <c r="G2" s="170"/>
      <c r="H2" s="169"/>
      <c r="I2" s="169"/>
      <c r="J2" s="169"/>
      <c r="K2" s="169"/>
      <c r="L2" s="169"/>
      <c r="M2" s="169"/>
      <c r="N2" s="171"/>
    </row>
    <row r="3" spans="1:14" ht="15.75" customHeight="1">
      <c r="A3" s="164"/>
      <c r="B3" s="146"/>
      <c r="C3" s="147"/>
      <c r="E3" s="148"/>
      <c r="F3" s="253" t="s">
        <v>230</v>
      </c>
      <c r="G3" s="253"/>
      <c r="H3" s="253"/>
      <c r="K3" s="149"/>
      <c r="M3" s="149"/>
      <c r="N3" s="173"/>
    </row>
    <row r="4" spans="1:14" s="167" customFormat="1" ht="15.75">
      <c r="A4" s="164"/>
      <c r="B4" s="176"/>
      <c r="C4" s="177"/>
      <c r="E4" s="186"/>
      <c r="F4" s="254" t="s">
        <v>226</v>
      </c>
      <c r="G4" s="254"/>
      <c r="H4" s="254"/>
      <c r="I4" s="177"/>
      <c r="J4" s="177"/>
      <c r="K4" s="177"/>
      <c r="L4" s="177"/>
      <c r="M4" s="177"/>
      <c r="N4" s="173"/>
    </row>
    <row r="5" spans="1:14" s="167" customFormat="1" ht="15.75">
      <c r="A5" s="164"/>
      <c r="B5" s="176"/>
      <c r="C5" s="177"/>
      <c r="D5" s="186"/>
      <c r="E5" s="178"/>
      <c r="F5" s="255" t="s">
        <v>228</v>
      </c>
      <c r="G5" s="255"/>
      <c r="H5" s="255"/>
      <c r="I5" s="177"/>
      <c r="J5" s="177"/>
      <c r="K5" s="177"/>
      <c r="L5" s="177"/>
      <c r="M5" s="177"/>
      <c r="N5" s="173"/>
    </row>
    <row r="6" spans="1:14" s="167" customFormat="1" ht="21.75" customHeight="1">
      <c r="A6" s="164"/>
      <c r="B6" s="176"/>
      <c r="C6" s="177"/>
      <c r="D6" s="177"/>
      <c r="E6" s="177"/>
      <c r="F6" s="177"/>
      <c r="G6" s="196"/>
      <c r="H6" s="256" t="s">
        <v>0</v>
      </c>
      <c r="I6" s="260"/>
      <c r="J6" s="260"/>
      <c r="K6" s="256" t="s">
        <v>1</v>
      </c>
      <c r="L6" s="257"/>
      <c r="M6" s="257"/>
      <c r="N6" s="173"/>
    </row>
    <row r="7" spans="1:14" ht="22.5" customHeight="1" thickBot="1">
      <c r="A7" s="164"/>
      <c r="B7" s="176"/>
      <c r="C7" s="258" t="s">
        <v>2</v>
      </c>
      <c r="D7" s="259"/>
      <c r="E7" s="259"/>
      <c r="F7" s="177"/>
      <c r="G7" s="150"/>
      <c r="H7" s="151"/>
      <c r="I7" s="216">
        <v>42735</v>
      </c>
      <c r="J7" s="151"/>
      <c r="K7" s="151"/>
      <c r="L7" s="216">
        <v>42369</v>
      </c>
      <c r="M7" s="151"/>
      <c r="N7" s="173"/>
    </row>
    <row r="8" spans="1:14" ht="16.5" thickTop="1">
      <c r="A8" s="164"/>
      <c r="B8" s="179"/>
      <c r="C8" s="180"/>
      <c r="D8" s="180"/>
      <c r="E8" s="180"/>
      <c r="F8" s="180"/>
      <c r="G8" s="198" t="s">
        <v>164</v>
      </c>
      <c r="H8" s="152" t="s">
        <v>155</v>
      </c>
      <c r="I8" s="153" t="s">
        <v>156</v>
      </c>
      <c r="J8" s="200" t="s">
        <v>98</v>
      </c>
      <c r="K8" s="152" t="s">
        <v>155</v>
      </c>
      <c r="L8" s="153" t="s">
        <v>156</v>
      </c>
      <c r="M8" s="200" t="s">
        <v>98</v>
      </c>
      <c r="N8" s="173"/>
    </row>
    <row r="9" spans="1:14" s="156" customFormat="1" ht="16.5" thickBot="1">
      <c r="A9" s="172"/>
      <c r="B9" s="181" t="s">
        <v>3</v>
      </c>
      <c r="C9" s="178" t="s">
        <v>4</v>
      </c>
      <c r="D9" s="178"/>
      <c r="E9" s="178"/>
      <c r="F9" s="178"/>
      <c r="G9" s="199"/>
      <c r="H9" s="207">
        <f>H10+H11+H12</f>
        <v>1083519</v>
      </c>
      <c r="I9" s="208">
        <f>I10+I11+I12</f>
        <v>887535</v>
      </c>
      <c r="J9" s="201">
        <f aca="true" t="shared" si="0" ref="J9:J14">H9+I9</f>
        <v>1971054</v>
      </c>
      <c r="K9" s="207">
        <f>K10+K11+K12</f>
        <v>1013391</v>
      </c>
      <c r="L9" s="208">
        <f>L10+L11+L12</f>
        <v>729512</v>
      </c>
      <c r="M9" s="201">
        <f aca="true" t="shared" si="1" ref="M9:M14">K9+L9</f>
        <v>1742903</v>
      </c>
      <c r="N9" s="174"/>
    </row>
    <row r="10" spans="1:14" ht="15.75">
      <c r="A10" s="164"/>
      <c r="B10" s="176"/>
      <c r="C10" s="182" t="s">
        <v>5</v>
      </c>
      <c r="D10" s="177" t="s">
        <v>6</v>
      </c>
      <c r="E10" s="177"/>
      <c r="F10" s="177"/>
      <c r="G10" s="219"/>
      <c r="H10" s="246">
        <v>884199</v>
      </c>
      <c r="I10" s="158"/>
      <c r="J10" s="202">
        <f t="shared" si="0"/>
        <v>884199</v>
      </c>
      <c r="K10" s="246">
        <v>786701</v>
      </c>
      <c r="L10" s="158">
        <v>0</v>
      </c>
      <c r="M10" s="202">
        <f t="shared" si="1"/>
        <v>786701</v>
      </c>
      <c r="N10" s="173"/>
    </row>
    <row r="11" spans="1:14" ht="15.75">
      <c r="A11" s="164"/>
      <c r="B11" s="176"/>
      <c r="C11" s="182" t="s">
        <v>7</v>
      </c>
      <c r="D11" s="177" t="s">
        <v>8</v>
      </c>
      <c r="E11" s="177"/>
      <c r="F11" s="177"/>
      <c r="G11" s="219"/>
      <c r="H11" s="157"/>
      <c r="I11" s="158">
        <v>759990</v>
      </c>
      <c r="J11" s="202">
        <f t="shared" si="0"/>
        <v>759990</v>
      </c>
      <c r="K11" s="157">
        <v>0</v>
      </c>
      <c r="L11" s="158">
        <v>585458</v>
      </c>
      <c r="M11" s="202">
        <f t="shared" si="1"/>
        <v>585458</v>
      </c>
      <c r="N11" s="173"/>
    </row>
    <row r="12" spans="1:14" ht="15.75">
      <c r="A12" s="164"/>
      <c r="B12" s="176"/>
      <c r="C12" s="182" t="s">
        <v>9</v>
      </c>
      <c r="D12" s="177" t="s">
        <v>10</v>
      </c>
      <c r="E12" s="177"/>
      <c r="F12" s="177"/>
      <c r="G12" s="219"/>
      <c r="H12" s="157">
        <v>199320</v>
      </c>
      <c r="I12" s="158">
        <v>127545</v>
      </c>
      <c r="J12" s="202">
        <f t="shared" si="0"/>
        <v>326865</v>
      </c>
      <c r="K12" s="157">
        <v>226690</v>
      </c>
      <c r="L12" s="158">
        <v>144054</v>
      </c>
      <c r="M12" s="202">
        <f t="shared" si="1"/>
        <v>370744</v>
      </c>
      <c r="N12" s="173"/>
    </row>
    <row r="13" spans="1:14" s="156" customFormat="1" ht="16.5" thickBot="1">
      <c r="A13" s="172"/>
      <c r="B13" s="181" t="s">
        <v>11</v>
      </c>
      <c r="C13" s="183" t="s">
        <v>12</v>
      </c>
      <c r="D13" s="178"/>
      <c r="E13" s="178"/>
      <c r="F13" s="178"/>
      <c r="G13" s="220" t="s">
        <v>183</v>
      </c>
      <c r="H13" s="207">
        <f>H14+H15</f>
        <v>18764258</v>
      </c>
      <c r="I13" s="208">
        <f>I14+I15</f>
        <v>29684100</v>
      </c>
      <c r="J13" s="201">
        <f t="shared" si="0"/>
        <v>48448358</v>
      </c>
      <c r="K13" s="207">
        <f>K14+K15</f>
        <v>11661737</v>
      </c>
      <c r="L13" s="208">
        <f>L14+L15</f>
        <v>19078340</v>
      </c>
      <c r="M13" s="201">
        <f t="shared" si="1"/>
        <v>30740077</v>
      </c>
      <c r="N13" s="174"/>
    </row>
    <row r="14" spans="1:14" ht="15.75">
      <c r="A14" s="164"/>
      <c r="B14" s="176"/>
      <c r="C14" s="182" t="s">
        <v>5</v>
      </c>
      <c r="D14" s="184" t="s">
        <v>191</v>
      </c>
      <c r="E14" s="177"/>
      <c r="F14" s="177"/>
      <c r="G14" s="219"/>
      <c r="H14" s="157">
        <v>17379776</v>
      </c>
      <c r="I14" s="158">
        <v>16598253</v>
      </c>
      <c r="J14" s="202">
        <f t="shared" si="0"/>
        <v>33978029</v>
      </c>
      <c r="K14" s="157">
        <v>3876491</v>
      </c>
      <c r="L14" s="158">
        <v>10157464</v>
      </c>
      <c r="M14" s="202">
        <f t="shared" si="1"/>
        <v>14033955</v>
      </c>
      <c r="N14" s="173"/>
    </row>
    <row r="15" spans="1:14" ht="15.75">
      <c r="A15" s="164"/>
      <c r="B15" s="176"/>
      <c r="C15" s="182" t="s">
        <v>7</v>
      </c>
      <c r="D15" s="177" t="s">
        <v>13</v>
      </c>
      <c r="E15" s="177"/>
      <c r="F15" s="177"/>
      <c r="G15" s="219"/>
      <c r="H15" s="212">
        <f>H16+H17+H18</f>
        <v>1384482</v>
      </c>
      <c r="I15" s="210">
        <f>I16+I17+I18</f>
        <v>13085847</v>
      </c>
      <c r="J15" s="202">
        <f>H15+I15</f>
        <v>14470329</v>
      </c>
      <c r="K15" s="212">
        <f>K16+K17+K18</f>
        <v>7785246</v>
      </c>
      <c r="L15" s="210">
        <f>L16+L17+L18</f>
        <v>8920876</v>
      </c>
      <c r="M15" s="202">
        <f>K15+L15</f>
        <v>16706122</v>
      </c>
      <c r="N15" s="173"/>
    </row>
    <row r="16" spans="1:14" ht="15.75">
      <c r="A16" s="164"/>
      <c r="B16" s="176"/>
      <c r="C16" s="184"/>
      <c r="D16" s="177" t="s">
        <v>14</v>
      </c>
      <c r="E16" s="177"/>
      <c r="F16" s="177"/>
      <c r="G16" s="221"/>
      <c r="H16" s="159">
        <v>31946</v>
      </c>
      <c r="I16" s="160">
        <v>11019289</v>
      </c>
      <c r="J16" s="203">
        <f aca="true" t="shared" si="2" ref="J16:J58">H16+I16</f>
        <v>11051235</v>
      </c>
      <c r="K16" s="159">
        <v>2074821</v>
      </c>
      <c r="L16" s="160">
        <v>7827976</v>
      </c>
      <c r="M16" s="203">
        <f aca="true" t="shared" si="3" ref="M16:M58">K16+L16</f>
        <v>9902797</v>
      </c>
      <c r="N16" s="173"/>
    </row>
    <row r="17" spans="1:14" ht="15.75">
      <c r="A17" s="164"/>
      <c r="B17" s="176"/>
      <c r="C17" s="184"/>
      <c r="D17" s="177" t="s">
        <v>192</v>
      </c>
      <c r="E17" s="177"/>
      <c r="F17" s="177"/>
      <c r="G17" s="221"/>
      <c r="H17" s="159">
        <v>1352536</v>
      </c>
      <c r="I17" s="160">
        <v>2066558</v>
      </c>
      <c r="J17" s="203">
        <f t="shared" si="2"/>
        <v>3419094</v>
      </c>
      <c r="K17" s="159">
        <v>5710425</v>
      </c>
      <c r="L17" s="160">
        <v>1092900</v>
      </c>
      <c r="M17" s="204">
        <f t="shared" si="3"/>
        <v>6803325</v>
      </c>
      <c r="N17" s="173"/>
    </row>
    <row r="18" spans="1:14" ht="15.75">
      <c r="A18" s="164"/>
      <c r="B18" s="176"/>
      <c r="C18" s="184"/>
      <c r="D18" s="177" t="s">
        <v>217</v>
      </c>
      <c r="E18" s="177"/>
      <c r="F18" s="177"/>
      <c r="G18" s="222"/>
      <c r="H18" s="159">
        <v>0</v>
      </c>
      <c r="I18" s="160">
        <v>0</v>
      </c>
      <c r="J18" s="203">
        <f t="shared" si="2"/>
        <v>0</v>
      </c>
      <c r="K18" s="159">
        <v>0</v>
      </c>
      <c r="L18" s="160">
        <v>0</v>
      </c>
      <c r="M18" s="203">
        <f t="shared" si="3"/>
        <v>0</v>
      </c>
      <c r="N18" s="173"/>
    </row>
    <row r="19" spans="1:14" s="156" customFormat="1" ht="16.5" thickBot="1">
      <c r="A19" s="172"/>
      <c r="B19" s="181" t="s">
        <v>15</v>
      </c>
      <c r="C19" s="183" t="s">
        <v>193</v>
      </c>
      <c r="D19" s="178"/>
      <c r="E19" s="178"/>
      <c r="F19" s="178"/>
      <c r="G19" s="220" t="s">
        <v>185</v>
      </c>
      <c r="H19" s="207">
        <f>H20+H21+H22+H23</f>
        <v>840903</v>
      </c>
      <c r="I19" s="208">
        <f>I20+I21+I22+I23</f>
        <v>1620186</v>
      </c>
      <c r="J19" s="201">
        <f t="shared" si="2"/>
        <v>2461089</v>
      </c>
      <c r="K19" s="207">
        <f>K20+K21+K22+K23</f>
        <v>667503</v>
      </c>
      <c r="L19" s="208">
        <f>L20+L21+L22+L23</f>
        <v>1316774</v>
      </c>
      <c r="M19" s="201">
        <f t="shared" si="3"/>
        <v>1984277</v>
      </c>
      <c r="N19" s="174"/>
    </row>
    <row r="20" spans="1:14" ht="15.75">
      <c r="A20" s="164"/>
      <c r="B20" s="176"/>
      <c r="C20" s="182" t="s">
        <v>5</v>
      </c>
      <c r="D20" s="177" t="s">
        <v>18</v>
      </c>
      <c r="E20" s="177"/>
      <c r="F20" s="177"/>
      <c r="G20" s="219"/>
      <c r="H20" s="157"/>
      <c r="I20" s="158"/>
      <c r="J20" s="202">
        <f t="shared" si="2"/>
        <v>0</v>
      </c>
      <c r="K20" s="157">
        <v>0</v>
      </c>
      <c r="L20" s="158">
        <v>0</v>
      </c>
      <c r="M20" s="202">
        <f t="shared" si="3"/>
        <v>0</v>
      </c>
      <c r="N20" s="173"/>
    </row>
    <row r="21" spans="1:14" ht="15.75">
      <c r="A21" s="164"/>
      <c r="B21" s="176"/>
      <c r="C21" s="182" t="s">
        <v>7</v>
      </c>
      <c r="D21" s="177" t="s">
        <v>19</v>
      </c>
      <c r="E21" s="177"/>
      <c r="F21" s="177"/>
      <c r="G21" s="219"/>
      <c r="H21" s="157"/>
      <c r="I21" s="158"/>
      <c r="J21" s="202">
        <f t="shared" si="2"/>
        <v>0</v>
      </c>
      <c r="K21" s="157">
        <v>0</v>
      </c>
      <c r="L21" s="158">
        <v>0</v>
      </c>
      <c r="M21" s="202">
        <f t="shared" si="3"/>
        <v>0</v>
      </c>
      <c r="N21" s="173"/>
    </row>
    <row r="22" spans="1:14" ht="15.75">
      <c r="A22" s="164"/>
      <c r="B22" s="176"/>
      <c r="C22" s="182" t="s">
        <v>9</v>
      </c>
      <c r="D22" s="177" t="s">
        <v>20</v>
      </c>
      <c r="E22" s="177"/>
      <c r="F22" s="177"/>
      <c r="G22" s="219"/>
      <c r="H22" s="157">
        <v>0</v>
      </c>
      <c r="I22" s="158">
        <v>0</v>
      </c>
      <c r="J22" s="202">
        <f t="shared" si="2"/>
        <v>0</v>
      </c>
      <c r="K22" s="157">
        <v>0</v>
      </c>
      <c r="L22" s="158">
        <v>0</v>
      </c>
      <c r="M22" s="202">
        <f t="shared" si="3"/>
        <v>0</v>
      </c>
      <c r="N22" s="173"/>
    </row>
    <row r="23" spans="1:14" ht="15.75">
      <c r="A23" s="164"/>
      <c r="B23" s="176"/>
      <c r="C23" s="182" t="s">
        <v>21</v>
      </c>
      <c r="D23" s="185" t="s">
        <v>22</v>
      </c>
      <c r="E23" s="177"/>
      <c r="F23" s="177"/>
      <c r="G23" s="219"/>
      <c r="H23" s="157">
        <v>840903</v>
      </c>
      <c r="I23" s="158">
        <v>1620186</v>
      </c>
      <c r="J23" s="202">
        <f t="shared" si="2"/>
        <v>2461089</v>
      </c>
      <c r="K23" s="157">
        <v>667503</v>
      </c>
      <c r="L23" s="158">
        <v>1316774</v>
      </c>
      <c r="M23" s="202">
        <f t="shared" si="3"/>
        <v>1984277</v>
      </c>
      <c r="N23" s="173"/>
    </row>
    <row r="24" spans="1:14" s="156" customFormat="1" ht="16.5" thickBot="1">
      <c r="A24" s="172"/>
      <c r="B24" s="181" t="s">
        <v>16</v>
      </c>
      <c r="C24" s="186" t="s">
        <v>194</v>
      </c>
      <c r="D24" s="178"/>
      <c r="E24" s="178"/>
      <c r="F24" s="178"/>
      <c r="G24" s="220" t="s">
        <v>187</v>
      </c>
      <c r="H24" s="207">
        <f>H25+H26</f>
        <v>34542190</v>
      </c>
      <c r="I24" s="208">
        <f>I25+I26</f>
        <v>35098282</v>
      </c>
      <c r="J24" s="201">
        <f t="shared" si="2"/>
        <v>69640472</v>
      </c>
      <c r="K24" s="207">
        <f>K25+K26</f>
        <v>35674054</v>
      </c>
      <c r="L24" s="208">
        <f>L25+L26</f>
        <v>34338206</v>
      </c>
      <c r="M24" s="201">
        <f t="shared" si="3"/>
        <v>70012260</v>
      </c>
      <c r="N24" s="174"/>
    </row>
    <row r="25" spans="1:14" ht="15.75">
      <c r="A25" s="164"/>
      <c r="B25" s="176"/>
      <c r="C25" s="182" t="s">
        <v>5</v>
      </c>
      <c r="D25" s="177" t="s">
        <v>24</v>
      </c>
      <c r="E25" s="177"/>
      <c r="F25" s="177"/>
      <c r="G25" s="219"/>
      <c r="H25" s="252">
        <v>17920733</v>
      </c>
      <c r="I25" s="252">
        <v>10581257</v>
      </c>
      <c r="J25" s="202">
        <f t="shared" si="2"/>
        <v>28501990</v>
      </c>
      <c r="K25" s="157">
        <v>21230129</v>
      </c>
      <c r="L25" s="158">
        <v>11344799</v>
      </c>
      <c r="M25" s="202">
        <f t="shared" si="3"/>
        <v>32574928</v>
      </c>
      <c r="N25" s="173"/>
    </row>
    <row r="26" spans="1:14" ht="15.75">
      <c r="A26" s="164"/>
      <c r="B26" s="176"/>
      <c r="C26" s="182" t="s">
        <v>7</v>
      </c>
      <c r="D26" s="177" t="s">
        <v>25</v>
      </c>
      <c r="E26" s="177"/>
      <c r="F26" s="177"/>
      <c r="G26" s="219"/>
      <c r="H26" s="252">
        <v>16621457</v>
      </c>
      <c r="I26" s="252">
        <v>24517025</v>
      </c>
      <c r="J26" s="202">
        <f t="shared" si="2"/>
        <v>41138482</v>
      </c>
      <c r="K26" s="157">
        <v>14443925</v>
      </c>
      <c r="L26" s="158">
        <v>22993407</v>
      </c>
      <c r="M26" s="202">
        <f t="shared" si="3"/>
        <v>37437332</v>
      </c>
      <c r="N26" s="173"/>
    </row>
    <row r="27" spans="1:14" s="156" customFormat="1" ht="16.5" thickBot="1">
      <c r="A27" s="172"/>
      <c r="B27" s="181" t="s">
        <v>17</v>
      </c>
      <c r="C27" s="186" t="s">
        <v>196</v>
      </c>
      <c r="D27" s="178"/>
      <c r="E27" s="178"/>
      <c r="F27" s="178"/>
      <c r="G27" s="220" t="s">
        <v>189</v>
      </c>
      <c r="H27" s="207">
        <f>H28+H31+H34</f>
        <v>6053707</v>
      </c>
      <c r="I27" s="208">
        <f>I28+I31+I34</f>
        <v>0</v>
      </c>
      <c r="J27" s="201">
        <f t="shared" si="2"/>
        <v>6053707</v>
      </c>
      <c r="K27" s="207">
        <f>K28+K31+K34</f>
        <v>2725975</v>
      </c>
      <c r="L27" s="208">
        <f>L28+L31+L34</f>
        <v>0</v>
      </c>
      <c r="M27" s="201">
        <f t="shared" si="3"/>
        <v>2725975</v>
      </c>
      <c r="N27" s="174"/>
    </row>
    <row r="28" spans="1:14" ht="15.75">
      <c r="A28" s="164"/>
      <c r="B28" s="176"/>
      <c r="C28" s="182" t="s">
        <v>5</v>
      </c>
      <c r="D28" s="185" t="s">
        <v>157</v>
      </c>
      <c r="E28" s="177"/>
      <c r="F28" s="177"/>
      <c r="G28" s="219"/>
      <c r="H28" s="209">
        <f>H29+H30</f>
        <v>3061836</v>
      </c>
      <c r="I28" s="210">
        <f>I29+I30</f>
        <v>0</v>
      </c>
      <c r="J28" s="202">
        <f t="shared" si="2"/>
        <v>3061836</v>
      </c>
      <c r="K28" s="209">
        <f>K29+K30</f>
        <v>247222</v>
      </c>
      <c r="L28" s="210">
        <f>L29+L30</f>
        <v>0</v>
      </c>
      <c r="M28" s="202">
        <f t="shared" si="3"/>
        <v>247222</v>
      </c>
      <c r="N28" s="173"/>
    </row>
    <row r="29" spans="1:14" ht="15.75">
      <c r="A29" s="164"/>
      <c r="B29" s="176"/>
      <c r="C29" s="182"/>
      <c r="D29" s="185" t="s">
        <v>27</v>
      </c>
      <c r="E29" s="177"/>
      <c r="F29" s="177"/>
      <c r="G29" s="223"/>
      <c r="H29" s="147">
        <v>3214806</v>
      </c>
      <c r="I29" s="161"/>
      <c r="J29" s="202">
        <f t="shared" si="2"/>
        <v>3214806</v>
      </c>
      <c r="K29" s="147">
        <v>263331</v>
      </c>
      <c r="L29" s="161"/>
      <c r="M29" s="202">
        <f t="shared" si="3"/>
        <v>263331</v>
      </c>
      <c r="N29" s="173"/>
    </row>
    <row r="30" spans="1:14" ht="15.75">
      <c r="A30" s="164"/>
      <c r="B30" s="176"/>
      <c r="C30" s="182"/>
      <c r="D30" s="185" t="s">
        <v>28</v>
      </c>
      <c r="E30" s="177"/>
      <c r="F30" s="177"/>
      <c r="G30" s="224"/>
      <c r="H30" s="247">
        <v>-152970</v>
      </c>
      <c r="I30" s="162"/>
      <c r="J30" s="202">
        <f t="shared" si="2"/>
        <v>-152970</v>
      </c>
      <c r="K30" s="247">
        <v>-16109</v>
      </c>
      <c r="L30" s="162"/>
      <c r="M30" s="202">
        <f t="shared" si="3"/>
        <v>-16109</v>
      </c>
      <c r="N30" s="173"/>
    </row>
    <row r="31" spans="1:14" ht="15.75">
      <c r="A31" s="164"/>
      <c r="B31" s="176"/>
      <c r="C31" s="182" t="s">
        <v>7</v>
      </c>
      <c r="D31" s="185" t="s">
        <v>29</v>
      </c>
      <c r="E31" s="177"/>
      <c r="F31" s="177"/>
      <c r="G31" s="225"/>
      <c r="H31" s="211">
        <f>H32+H33</f>
        <v>470551</v>
      </c>
      <c r="I31" s="210">
        <f>I32+I33</f>
        <v>0</v>
      </c>
      <c r="J31" s="202">
        <f t="shared" si="2"/>
        <v>470551</v>
      </c>
      <c r="K31" s="211">
        <f>K32+K33</f>
        <v>467509</v>
      </c>
      <c r="L31" s="210">
        <f>L32+L33</f>
        <v>0</v>
      </c>
      <c r="M31" s="202">
        <f t="shared" si="3"/>
        <v>467509</v>
      </c>
      <c r="N31" s="173"/>
    </row>
    <row r="32" spans="1:14" ht="15.75">
      <c r="A32" s="164"/>
      <c r="B32" s="176"/>
      <c r="C32" s="182"/>
      <c r="D32" s="185" t="s">
        <v>27</v>
      </c>
      <c r="E32" s="177"/>
      <c r="F32" s="177"/>
      <c r="G32" s="223"/>
      <c r="H32" s="147">
        <v>671366</v>
      </c>
      <c r="I32" s="161"/>
      <c r="J32" s="202">
        <f t="shared" si="2"/>
        <v>671366</v>
      </c>
      <c r="K32" s="147">
        <v>668943</v>
      </c>
      <c r="L32" s="161"/>
      <c r="M32" s="202">
        <f t="shared" si="3"/>
        <v>668943</v>
      </c>
      <c r="N32" s="173"/>
    </row>
    <row r="33" spans="1:14" ht="15.75">
      <c r="A33" s="164"/>
      <c r="B33" s="176"/>
      <c r="C33" s="182"/>
      <c r="D33" s="185" t="s">
        <v>28</v>
      </c>
      <c r="E33" s="177"/>
      <c r="F33" s="177"/>
      <c r="G33" s="224"/>
      <c r="H33" s="247">
        <v>-200815</v>
      </c>
      <c r="I33" s="162"/>
      <c r="J33" s="202">
        <f t="shared" si="2"/>
        <v>-200815</v>
      </c>
      <c r="K33" s="247">
        <v>-201434</v>
      </c>
      <c r="L33" s="162"/>
      <c r="M33" s="202">
        <f t="shared" si="3"/>
        <v>-201434</v>
      </c>
      <c r="N33" s="173"/>
    </row>
    <row r="34" spans="1:14" ht="15.75">
      <c r="A34" s="164"/>
      <c r="B34" s="176"/>
      <c r="C34" s="187" t="s">
        <v>9</v>
      </c>
      <c r="D34" s="185" t="s">
        <v>30</v>
      </c>
      <c r="E34" s="177"/>
      <c r="F34" s="177"/>
      <c r="G34" s="219"/>
      <c r="H34" s="209">
        <f>H35+H36</f>
        <v>2521320</v>
      </c>
      <c r="I34" s="210">
        <f>I35+I36</f>
        <v>0</v>
      </c>
      <c r="J34" s="202">
        <f t="shared" si="2"/>
        <v>2521320</v>
      </c>
      <c r="K34" s="209">
        <f>K35+K36</f>
        <v>2011244</v>
      </c>
      <c r="L34" s="210">
        <f>L35+L36</f>
        <v>0</v>
      </c>
      <c r="M34" s="202">
        <f t="shared" si="3"/>
        <v>2011244</v>
      </c>
      <c r="N34" s="173"/>
    </row>
    <row r="35" spans="1:14" ht="15.75">
      <c r="A35" s="164"/>
      <c r="B35" s="176"/>
      <c r="C35" s="182"/>
      <c r="D35" s="185" t="s">
        <v>27</v>
      </c>
      <c r="E35" s="177"/>
      <c r="F35" s="177"/>
      <c r="G35" s="223"/>
      <c r="H35" s="147">
        <v>3576621</v>
      </c>
      <c r="I35" s="161"/>
      <c r="J35" s="202">
        <f t="shared" si="2"/>
        <v>3576621</v>
      </c>
      <c r="K35" s="147">
        <v>2948298</v>
      </c>
      <c r="L35" s="161"/>
      <c r="M35" s="202">
        <f t="shared" si="3"/>
        <v>2948298</v>
      </c>
      <c r="N35" s="173"/>
    </row>
    <row r="36" spans="1:14" ht="15.75">
      <c r="A36" s="164"/>
      <c r="B36" s="176"/>
      <c r="C36" s="182"/>
      <c r="D36" s="177" t="s">
        <v>31</v>
      </c>
      <c r="E36" s="177"/>
      <c r="F36" s="177"/>
      <c r="G36" s="224"/>
      <c r="H36" s="247">
        <v>-1055301</v>
      </c>
      <c r="I36" s="162"/>
      <c r="J36" s="202">
        <f t="shared" si="2"/>
        <v>-1055301</v>
      </c>
      <c r="K36" s="247">
        <v>-937054</v>
      </c>
      <c r="L36" s="162"/>
      <c r="M36" s="202">
        <f t="shared" si="3"/>
        <v>-937054</v>
      </c>
      <c r="N36" s="173"/>
    </row>
    <row r="37" spans="1:14" s="156" customFormat="1" ht="16.5" thickBot="1">
      <c r="A37" s="172"/>
      <c r="B37" s="181" t="s">
        <v>23</v>
      </c>
      <c r="C37" s="183" t="s">
        <v>33</v>
      </c>
      <c r="D37" s="178"/>
      <c r="E37" s="178"/>
      <c r="F37" s="178"/>
      <c r="G37" s="220"/>
      <c r="H37" s="207">
        <f>H38+H39+H40</f>
        <v>159578</v>
      </c>
      <c r="I37" s="208">
        <f>I38+I39+I40</f>
        <v>115178</v>
      </c>
      <c r="J37" s="201">
        <f t="shared" si="2"/>
        <v>274756</v>
      </c>
      <c r="K37" s="207">
        <f>K38+K39+K40</f>
        <v>159722</v>
      </c>
      <c r="L37" s="208">
        <f>L38+L39+L40</f>
        <v>50957</v>
      </c>
      <c r="M37" s="201">
        <f t="shared" si="3"/>
        <v>210679</v>
      </c>
      <c r="N37" s="174"/>
    </row>
    <row r="38" spans="1:14" ht="15.75">
      <c r="A38" s="164"/>
      <c r="B38" s="176"/>
      <c r="C38" s="182" t="s">
        <v>5</v>
      </c>
      <c r="D38" s="177" t="s">
        <v>34</v>
      </c>
      <c r="E38" s="177"/>
      <c r="F38" s="177"/>
      <c r="G38" s="219"/>
      <c r="H38" s="157">
        <v>85363</v>
      </c>
      <c r="I38" s="158">
        <v>0</v>
      </c>
      <c r="J38" s="202">
        <f t="shared" si="2"/>
        <v>85363</v>
      </c>
      <c r="K38" s="249">
        <v>85363</v>
      </c>
      <c r="L38" s="250"/>
      <c r="M38" s="202">
        <f t="shared" si="3"/>
        <v>85363</v>
      </c>
      <c r="N38" s="173"/>
    </row>
    <row r="39" spans="1:14" ht="15.75">
      <c r="A39" s="164"/>
      <c r="B39" s="176"/>
      <c r="C39" s="182" t="s">
        <v>7</v>
      </c>
      <c r="D39" s="177" t="s">
        <v>35</v>
      </c>
      <c r="E39" s="177"/>
      <c r="F39" s="177"/>
      <c r="G39" s="219"/>
      <c r="H39" s="157">
        <v>20920</v>
      </c>
      <c r="I39" s="158">
        <v>2998</v>
      </c>
      <c r="J39" s="202">
        <f t="shared" si="2"/>
        <v>23918</v>
      </c>
      <c r="K39" s="251">
        <v>19174</v>
      </c>
      <c r="L39" s="250">
        <v>2428</v>
      </c>
      <c r="M39" s="202">
        <f t="shared" si="3"/>
        <v>21602</v>
      </c>
      <c r="N39" s="173"/>
    </row>
    <row r="40" spans="1:14" ht="15.75">
      <c r="A40" s="164"/>
      <c r="B40" s="176"/>
      <c r="C40" s="182" t="s">
        <v>9</v>
      </c>
      <c r="D40" s="177" t="s">
        <v>10</v>
      </c>
      <c r="E40" s="177"/>
      <c r="F40" s="177"/>
      <c r="G40" s="219"/>
      <c r="H40" s="157">
        <v>53295</v>
      </c>
      <c r="I40" s="158">
        <v>112180</v>
      </c>
      <c r="J40" s="202">
        <f t="shared" si="2"/>
        <v>165475</v>
      </c>
      <c r="K40" s="249">
        <v>55185</v>
      </c>
      <c r="L40" s="250">
        <v>48529</v>
      </c>
      <c r="M40" s="202">
        <f t="shared" si="3"/>
        <v>103714</v>
      </c>
      <c r="N40" s="173"/>
    </row>
    <row r="41" spans="1:14" s="156" customFormat="1" ht="16.5" thickBot="1">
      <c r="A41" s="172"/>
      <c r="B41" s="181" t="s">
        <v>26</v>
      </c>
      <c r="C41" s="183" t="s">
        <v>145</v>
      </c>
      <c r="D41" s="178"/>
      <c r="E41" s="178"/>
      <c r="F41" s="178"/>
      <c r="G41" s="220"/>
      <c r="H41" s="207">
        <f>H42+H43</f>
        <v>0</v>
      </c>
      <c r="I41" s="208">
        <f>I42+I43</f>
        <v>0</v>
      </c>
      <c r="J41" s="201">
        <f t="shared" si="2"/>
        <v>0</v>
      </c>
      <c r="K41" s="207">
        <f>K42+K43</f>
        <v>0</v>
      </c>
      <c r="L41" s="208">
        <f>L42+L43</f>
        <v>0</v>
      </c>
      <c r="M41" s="201">
        <f t="shared" si="3"/>
        <v>0</v>
      </c>
      <c r="N41" s="174"/>
    </row>
    <row r="42" spans="1:14" ht="15.75">
      <c r="A42" s="164"/>
      <c r="B42" s="176"/>
      <c r="C42" s="182" t="s">
        <v>5</v>
      </c>
      <c r="D42" s="177" t="s">
        <v>37</v>
      </c>
      <c r="E42" s="177"/>
      <c r="F42" s="177"/>
      <c r="G42" s="219"/>
      <c r="H42" s="157"/>
      <c r="I42" s="158"/>
      <c r="J42" s="202">
        <f t="shared" si="2"/>
        <v>0</v>
      </c>
      <c r="K42" s="157"/>
      <c r="L42" s="158"/>
      <c r="M42" s="202">
        <f t="shared" si="3"/>
        <v>0</v>
      </c>
      <c r="N42" s="173"/>
    </row>
    <row r="43" spans="1:14" ht="15.75">
      <c r="A43" s="164"/>
      <c r="B43" s="176"/>
      <c r="C43" s="182" t="s">
        <v>7</v>
      </c>
      <c r="D43" s="177" t="s">
        <v>38</v>
      </c>
      <c r="E43" s="177"/>
      <c r="F43" s="177"/>
      <c r="G43" s="219"/>
      <c r="H43" s="157"/>
      <c r="I43" s="158"/>
      <c r="J43" s="202">
        <f t="shared" si="2"/>
        <v>0</v>
      </c>
      <c r="K43" s="157"/>
      <c r="L43" s="158"/>
      <c r="M43" s="202">
        <f t="shared" si="3"/>
        <v>0</v>
      </c>
      <c r="N43" s="173"/>
    </row>
    <row r="44" spans="1:14" s="156" customFormat="1" ht="16.5" thickBot="1">
      <c r="A44" s="172"/>
      <c r="B44" s="181" t="s">
        <v>32</v>
      </c>
      <c r="C44" s="186" t="s">
        <v>146</v>
      </c>
      <c r="D44" s="178"/>
      <c r="E44" s="178"/>
      <c r="F44" s="178"/>
      <c r="G44" s="220"/>
      <c r="H44" s="154">
        <v>4753750</v>
      </c>
      <c r="I44" s="155">
        <v>5439221</v>
      </c>
      <c r="J44" s="201">
        <f t="shared" si="2"/>
        <v>10192971</v>
      </c>
      <c r="K44" s="154">
        <v>4013831</v>
      </c>
      <c r="L44" s="155">
        <v>4273515</v>
      </c>
      <c r="M44" s="201">
        <f t="shared" si="3"/>
        <v>8287346</v>
      </c>
      <c r="N44" s="174"/>
    </row>
    <row r="45" spans="1:14" s="156" customFormat="1" ht="16.5" thickBot="1">
      <c r="A45" s="172"/>
      <c r="B45" s="188" t="s">
        <v>36</v>
      </c>
      <c r="C45" s="183" t="s">
        <v>198</v>
      </c>
      <c r="D45" s="178"/>
      <c r="E45" s="178"/>
      <c r="F45" s="178"/>
      <c r="G45" s="220" t="s">
        <v>195</v>
      </c>
      <c r="H45" s="154">
        <v>2356675</v>
      </c>
      <c r="I45" s="155">
        <v>397844</v>
      </c>
      <c r="J45" s="201">
        <f t="shared" si="2"/>
        <v>2754519</v>
      </c>
      <c r="K45" s="154">
        <v>2204636</v>
      </c>
      <c r="L45" s="155">
        <v>191545</v>
      </c>
      <c r="M45" s="201">
        <f t="shared" si="3"/>
        <v>2396181</v>
      </c>
      <c r="N45" s="174"/>
    </row>
    <row r="46" spans="1:14" s="156" customFormat="1" ht="16.5" thickBot="1">
      <c r="A46" s="172"/>
      <c r="B46" s="188" t="s">
        <v>39</v>
      </c>
      <c r="C46" s="183" t="s">
        <v>200</v>
      </c>
      <c r="D46" s="178"/>
      <c r="E46" s="178"/>
      <c r="F46" s="178"/>
      <c r="G46" s="220" t="s">
        <v>197</v>
      </c>
      <c r="H46" s="207">
        <f>H47+H48</f>
        <v>220000</v>
      </c>
      <c r="I46" s="208">
        <f>I47+I48</f>
        <v>0</v>
      </c>
      <c r="J46" s="201">
        <f t="shared" si="2"/>
        <v>220000</v>
      </c>
      <c r="K46" s="207">
        <f>K47+K48</f>
        <v>220000</v>
      </c>
      <c r="L46" s="208">
        <f>L47+L48</f>
        <v>0</v>
      </c>
      <c r="M46" s="201">
        <f t="shared" si="3"/>
        <v>220000</v>
      </c>
      <c r="N46" s="174"/>
    </row>
    <row r="47" spans="1:14" ht="15.75">
      <c r="A47" s="164"/>
      <c r="B47" s="176"/>
      <c r="C47" s="182" t="s">
        <v>5</v>
      </c>
      <c r="D47" s="177" t="s">
        <v>42</v>
      </c>
      <c r="E47" s="177"/>
      <c r="F47" s="177"/>
      <c r="G47" s="219"/>
      <c r="H47" s="157">
        <v>220000</v>
      </c>
      <c r="I47" s="158"/>
      <c r="J47" s="202">
        <f t="shared" si="2"/>
        <v>220000</v>
      </c>
      <c r="K47" s="157">
        <v>220000</v>
      </c>
      <c r="L47" s="158">
        <v>0</v>
      </c>
      <c r="M47" s="202">
        <f t="shared" si="3"/>
        <v>220000</v>
      </c>
      <c r="N47" s="173"/>
    </row>
    <row r="48" spans="1:14" ht="15.75">
      <c r="A48" s="164"/>
      <c r="B48" s="176"/>
      <c r="C48" s="182" t="s">
        <v>7</v>
      </c>
      <c r="D48" s="177" t="s">
        <v>43</v>
      </c>
      <c r="E48" s="177"/>
      <c r="F48" s="177"/>
      <c r="G48" s="219"/>
      <c r="H48" s="157"/>
      <c r="I48" s="158"/>
      <c r="J48" s="202">
        <f t="shared" si="2"/>
        <v>0</v>
      </c>
      <c r="K48" s="157"/>
      <c r="L48" s="158">
        <v>0</v>
      </c>
      <c r="M48" s="202">
        <f t="shared" si="3"/>
        <v>0</v>
      </c>
      <c r="N48" s="173"/>
    </row>
    <row r="49" spans="1:14" s="156" customFormat="1" ht="16.5" thickBot="1">
      <c r="A49" s="172"/>
      <c r="B49" s="189" t="s">
        <v>40</v>
      </c>
      <c r="C49" s="183" t="s">
        <v>201</v>
      </c>
      <c r="D49" s="178"/>
      <c r="E49" s="178"/>
      <c r="F49" s="178"/>
      <c r="G49" s="220" t="s">
        <v>197</v>
      </c>
      <c r="H49" s="207">
        <f>H50+H51</f>
        <v>0</v>
      </c>
      <c r="I49" s="208">
        <f>I50+I51</f>
        <v>0</v>
      </c>
      <c r="J49" s="201">
        <f t="shared" si="2"/>
        <v>0</v>
      </c>
      <c r="K49" s="207">
        <f>K50+K51</f>
        <v>0</v>
      </c>
      <c r="L49" s="208">
        <f>L50+L51</f>
        <v>0</v>
      </c>
      <c r="M49" s="201">
        <f t="shared" si="3"/>
        <v>0</v>
      </c>
      <c r="N49" s="174"/>
    </row>
    <row r="50" spans="1:14" ht="15.75">
      <c r="A50" s="164"/>
      <c r="B50" s="176"/>
      <c r="C50" s="182" t="s">
        <v>5</v>
      </c>
      <c r="D50" s="177" t="s">
        <v>45</v>
      </c>
      <c r="E50" s="177"/>
      <c r="F50" s="177"/>
      <c r="G50" s="219"/>
      <c r="H50" s="157"/>
      <c r="I50" s="158"/>
      <c r="J50" s="202">
        <f t="shared" si="2"/>
        <v>0</v>
      </c>
      <c r="K50" s="157"/>
      <c r="L50" s="158"/>
      <c r="M50" s="202">
        <f t="shared" si="3"/>
        <v>0</v>
      </c>
      <c r="N50" s="173"/>
    </row>
    <row r="51" spans="1:16" ht="15.75">
      <c r="A51" s="164"/>
      <c r="B51" s="176"/>
      <c r="C51" s="182" t="s">
        <v>7</v>
      </c>
      <c r="D51" s="177" t="s">
        <v>46</v>
      </c>
      <c r="E51" s="177"/>
      <c r="F51" s="177"/>
      <c r="G51" s="219"/>
      <c r="H51" s="157"/>
      <c r="I51" s="158"/>
      <c r="J51" s="202">
        <f t="shared" si="2"/>
        <v>0</v>
      </c>
      <c r="K51" s="157"/>
      <c r="L51" s="158"/>
      <c r="M51" s="202">
        <f t="shared" si="3"/>
        <v>0</v>
      </c>
      <c r="N51" s="173"/>
      <c r="P51" s="156"/>
    </row>
    <row r="52" spans="1:14" s="156" customFormat="1" ht="16.5" thickBot="1">
      <c r="A52" s="172"/>
      <c r="B52" s="189" t="s">
        <v>41</v>
      </c>
      <c r="C52" s="183" t="s">
        <v>203</v>
      </c>
      <c r="D52" s="178"/>
      <c r="E52" s="178"/>
      <c r="F52" s="178"/>
      <c r="G52" s="220" t="s">
        <v>199</v>
      </c>
      <c r="H52" s="207">
        <f>H53+H54</f>
        <v>0</v>
      </c>
      <c r="I52" s="208">
        <f>I53+I54</f>
        <v>0</v>
      </c>
      <c r="J52" s="201">
        <f t="shared" si="2"/>
        <v>0</v>
      </c>
      <c r="K52" s="207">
        <f>K53+K54</f>
        <v>0</v>
      </c>
      <c r="L52" s="208">
        <f>L53+L54</f>
        <v>0</v>
      </c>
      <c r="M52" s="201">
        <f t="shared" si="3"/>
        <v>0</v>
      </c>
      <c r="N52" s="174"/>
    </row>
    <row r="53" spans="1:16" ht="15.75">
      <c r="A53" s="164"/>
      <c r="B53" s="176"/>
      <c r="C53" s="182" t="s">
        <v>5</v>
      </c>
      <c r="D53" s="177" t="s">
        <v>20</v>
      </c>
      <c r="E53" s="177"/>
      <c r="F53" s="177"/>
      <c r="G53" s="219"/>
      <c r="H53" s="157"/>
      <c r="I53" s="158"/>
      <c r="J53" s="202">
        <f t="shared" si="2"/>
        <v>0</v>
      </c>
      <c r="K53" s="157"/>
      <c r="L53" s="158"/>
      <c r="M53" s="202">
        <f t="shared" si="3"/>
        <v>0</v>
      </c>
      <c r="N53" s="173"/>
      <c r="P53" s="156"/>
    </row>
    <row r="54" spans="1:16" ht="15.75">
      <c r="A54" s="164"/>
      <c r="B54" s="176"/>
      <c r="C54" s="182" t="s">
        <v>7</v>
      </c>
      <c r="D54" s="177" t="s">
        <v>48</v>
      </c>
      <c r="E54" s="177"/>
      <c r="F54" s="177"/>
      <c r="G54" s="219"/>
      <c r="H54" s="157"/>
      <c r="I54" s="158"/>
      <c r="J54" s="202">
        <f t="shared" si="2"/>
        <v>0</v>
      </c>
      <c r="K54" s="157"/>
      <c r="L54" s="158"/>
      <c r="M54" s="202">
        <f t="shared" si="3"/>
        <v>0</v>
      </c>
      <c r="N54" s="173"/>
      <c r="P54" s="156"/>
    </row>
    <row r="55" spans="1:14" s="156" customFormat="1" ht="16.5" thickBot="1">
      <c r="A55" s="172"/>
      <c r="B55" s="189" t="s">
        <v>44</v>
      </c>
      <c r="C55" s="183" t="s">
        <v>205</v>
      </c>
      <c r="D55" s="178"/>
      <c r="E55" s="178"/>
      <c r="F55" s="178"/>
      <c r="G55" s="220" t="s">
        <v>202</v>
      </c>
      <c r="H55" s="207">
        <f>H56+H57</f>
        <v>1554299</v>
      </c>
      <c r="I55" s="208">
        <f>I56+I57</f>
        <v>0</v>
      </c>
      <c r="J55" s="201">
        <f t="shared" si="2"/>
        <v>1554299</v>
      </c>
      <c r="K55" s="207">
        <f>K56+K57</f>
        <v>1770977</v>
      </c>
      <c r="L55" s="208">
        <f>L56+L57</f>
        <v>0</v>
      </c>
      <c r="M55" s="201">
        <f t="shared" si="3"/>
        <v>1770977</v>
      </c>
      <c r="N55" s="174"/>
    </row>
    <row r="56" spans="1:16" ht="15.75">
      <c r="A56" s="164"/>
      <c r="B56" s="176"/>
      <c r="C56" s="182" t="s">
        <v>5</v>
      </c>
      <c r="D56" s="177" t="s">
        <v>49</v>
      </c>
      <c r="E56" s="177"/>
      <c r="F56" s="177"/>
      <c r="G56" s="219"/>
      <c r="H56" s="157">
        <v>5356573</v>
      </c>
      <c r="I56" s="158"/>
      <c r="J56" s="202">
        <f t="shared" si="2"/>
        <v>5356573</v>
      </c>
      <c r="K56" s="157">
        <v>5092887</v>
      </c>
      <c r="L56" s="158"/>
      <c r="M56" s="202">
        <f t="shared" si="3"/>
        <v>5092887</v>
      </c>
      <c r="N56" s="173"/>
      <c r="P56" s="156"/>
    </row>
    <row r="57" spans="1:16" ht="15.75">
      <c r="A57" s="164"/>
      <c r="B57" s="176"/>
      <c r="C57" s="182" t="s">
        <v>7</v>
      </c>
      <c r="D57" s="177" t="s">
        <v>50</v>
      </c>
      <c r="E57" s="177"/>
      <c r="F57" s="177"/>
      <c r="G57" s="219"/>
      <c r="H57" s="248">
        <v>-3802274</v>
      </c>
      <c r="I57" s="158"/>
      <c r="J57" s="202">
        <f t="shared" si="2"/>
        <v>-3802274</v>
      </c>
      <c r="K57" s="248">
        <v>-3321910</v>
      </c>
      <c r="L57" s="158"/>
      <c r="M57" s="202">
        <f t="shared" si="3"/>
        <v>-3321910</v>
      </c>
      <c r="N57" s="173"/>
      <c r="P57" s="156"/>
    </row>
    <row r="58" spans="1:14" s="156" customFormat="1" ht="16.5" thickBot="1">
      <c r="A58" s="172"/>
      <c r="B58" s="189" t="s">
        <v>47</v>
      </c>
      <c r="C58" s="183" t="s">
        <v>207</v>
      </c>
      <c r="D58" s="178"/>
      <c r="E58" s="178"/>
      <c r="F58" s="178"/>
      <c r="G58" s="220" t="s">
        <v>204</v>
      </c>
      <c r="H58" s="154">
        <v>2649320</v>
      </c>
      <c r="I58" s="155">
        <v>211680</v>
      </c>
      <c r="J58" s="201">
        <f t="shared" si="2"/>
        <v>2861000</v>
      </c>
      <c r="K58" s="154">
        <v>2895605</v>
      </c>
      <c r="L58" s="155">
        <v>226540</v>
      </c>
      <c r="M58" s="201">
        <f t="shared" si="3"/>
        <v>3122145</v>
      </c>
      <c r="N58" s="174"/>
    </row>
    <row r="59" spans="1:16" ht="15.75">
      <c r="A59" s="164"/>
      <c r="B59" s="176"/>
      <c r="C59" s="184"/>
      <c r="D59" s="177"/>
      <c r="E59" s="177"/>
      <c r="F59" s="177"/>
      <c r="G59" s="223"/>
      <c r="H59" s="147"/>
      <c r="I59" s="161"/>
      <c r="J59" s="205"/>
      <c r="K59" s="147"/>
      <c r="L59" s="161"/>
      <c r="M59" s="205"/>
      <c r="N59" s="173"/>
      <c r="P59" s="156"/>
    </row>
    <row r="60" spans="1:14" s="215" customFormat="1" ht="16.5" thickBot="1">
      <c r="A60" s="172"/>
      <c r="B60" s="190"/>
      <c r="C60" s="191" t="s">
        <v>208</v>
      </c>
      <c r="D60" s="192"/>
      <c r="E60" s="192"/>
      <c r="F60" s="192"/>
      <c r="G60" s="226" t="s">
        <v>180</v>
      </c>
      <c r="H60" s="213">
        <f>H58+H55+H52+H49+H46+H45+H44+H41+H37+H27+H24+H19+H13+H9</f>
        <v>72978199</v>
      </c>
      <c r="I60" s="214">
        <f>I58+I55+I52+I49+I46+I45+I44+I41+I37+I27+I24+I19+I13+I9</f>
        <v>73454026</v>
      </c>
      <c r="J60" s="206">
        <f>H60+I60</f>
        <v>146432225</v>
      </c>
      <c r="K60" s="213">
        <f>K58+K55+K52+K49+K46+K45+K44+K41+K37+K27+K24+K19+K13+K9</f>
        <v>63007431</v>
      </c>
      <c r="L60" s="214">
        <f>L58+L55+L52+L49+L46+L45+L44+L41+L37+L27+L24+L19+L13+L9</f>
        <v>60205389</v>
      </c>
      <c r="M60" s="206">
        <f>K60+L60</f>
        <v>123212820</v>
      </c>
      <c r="N60" s="174"/>
    </row>
    <row r="61" spans="1:14" s="167" customFormat="1" ht="16.5" thickTop="1">
      <c r="A61" s="164"/>
      <c r="B61" s="176" t="s">
        <v>160</v>
      </c>
      <c r="C61" s="184"/>
      <c r="D61" s="177"/>
      <c r="E61" s="177"/>
      <c r="F61" s="177"/>
      <c r="G61" s="196"/>
      <c r="H61" s="177"/>
      <c r="I61" s="177"/>
      <c r="J61" s="177"/>
      <c r="K61" s="177"/>
      <c r="L61" s="177"/>
      <c r="M61" s="177"/>
      <c r="N61" s="173"/>
    </row>
    <row r="62" spans="1:14" s="167" customFormat="1" ht="16.5" thickBot="1">
      <c r="A62" s="164"/>
      <c r="B62" s="193"/>
      <c r="C62" s="194"/>
      <c r="D62" s="195"/>
      <c r="E62" s="195"/>
      <c r="F62" s="195"/>
      <c r="G62" s="197"/>
      <c r="H62" s="195"/>
      <c r="I62" s="195"/>
      <c r="J62" s="195"/>
      <c r="K62" s="195"/>
      <c r="L62" s="195"/>
      <c r="M62" s="195"/>
      <c r="N62" s="175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M59" sqref="M5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61" t="str">
        <f>Aktifler!F3</f>
        <v>AKFİNANS BANK LTD.</v>
      </c>
      <c r="G3" s="261"/>
      <c r="H3" s="261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61" t="s">
        <v>226</v>
      </c>
      <c r="G4" s="261"/>
      <c r="H4" s="261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62" t="s">
        <v>228</v>
      </c>
      <c r="G5" s="262"/>
      <c r="H5" s="262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63" t="s">
        <v>0</v>
      </c>
      <c r="I6" s="260"/>
      <c r="J6" s="260"/>
      <c r="K6" s="263" t="s">
        <v>1</v>
      </c>
      <c r="L6" s="257"/>
      <c r="M6" s="257"/>
      <c r="N6" s="132"/>
    </row>
    <row r="7" spans="2:14" ht="22.5" customHeight="1" thickBot="1">
      <c r="B7" s="108"/>
      <c r="C7" s="264" t="s">
        <v>51</v>
      </c>
      <c r="D7" s="259"/>
      <c r="E7" s="110"/>
      <c r="F7" s="110"/>
      <c r="G7" s="109" t="s">
        <v>164</v>
      </c>
      <c r="H7" s="110"/>
      <c r="I7" s="217">
        <f>Aktifler!I7</f>
        <v>42735</v>
      </c>
      <c r="J7" s="133"/>
      <c r="K7" s="110"/>
      <c r="L7" s="217">
        <f>Aktifler!L7</f>
        <v>42369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7" t="s">
        <v>206</v>
      </c>
      <c r="H9" s="93">
        <f>H10+H11+H12+H13+H14+H15</f>
        <v>57720751</v>
      </c>
      <c r="I9" s="94">
        <f>I10+I11+I12+I13+I14+I15</f>
        <v>70842913</v>
      </c>
      <c r="J9" s="82">
        <f aca="true" t="shared" si="0" ref="J9:J57">H9+I9</f>
        <v>128563664</v>
      </c>
      <c r="K9" s="93">
        <f>K10+K11+K12+K13+K14+K15</f>
        <v>49120053</v>
      </c>
      <c r="L9" s="94">
        <f>L10+L11+L12+L13+L14+L15</f>
        <v>57855491</v>
      </c>
      <c r="M9" s="82">
        <f aca="true" t="shared" si="1" ref="M9:M57">K9+L9</f>
        <v>106975544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8"/>
      <c r="H10" s="66">
        <v>45382171</v>
      </c>
      <c r="I10" s="67">
        <v>65941621</v>
      </c>
      <c r="J10" s="83">
        <f t="shared" si="0"/>
        <v>111323792</v>
      </c>
      <c r="K10" s="66">
        <v>39282357</v>
      </c>
      <c r="L10" s="67">
        <v>54940096</v>
      </c>
      <c r="M10" s="83">
        <f t="shared" si="1"/>
        <v>94222453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8"/>
      <c r="H11" s="66">
        <v>6238431</v>
      </c>
      <c r="I11" s="67">
        <v>6396</v>
      </c>
      <c r="J11" s="83">
        <f t="shared" si="0"/>
        <v>6244827</v>
      </c>
      <c r="K11" s="66">
        <v>4261336</v>
      </c>
      <c r="L11" s="67">
        <v>0</v>
      </c>
      <c r="M11" s="83">
        <f t="shared" si="1"/>
        <v>4261336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8"/>
      <c r="H12" s="66">
        <v>5508787</v>
      </c>
      <c r="I12" s="67">
        <v>4795365</v>
      </c>
      <c r="J12" s="83">
        <f t="shared" si="0"/>
        <v>10304152</v>
      </c>
      <c r="K12" s="66">
        <v>5141543</v>
      </c>
      <c r="L12" s="67">
        <v>2848705</v>
      </c>
      <c r="M12" s="83">
        <f t="shared" si="1"/>
        <v>7990248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8"/>
      <c r="H13" s="66">
        <v>591362</v>
      </c>
      <c r="I13" s="67">
        <v>98653</v>
      </c>
      <c r="J13" s="83">
        <f t="shared" si="0"/>
        <v>690015</v>
      </c>
      <c r="K13" s="66">
        <v>434817</v>
      </c>
      <c r="L13" s="67">
        <v>65938</v>
      </c>
      <c r="M13" s="83">
        <f t="shared" si="1"/>
        <v>500755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8"/>
      <c r="H14" s="66"/>
      <c r="I14" s="67">
        <v>878</v>
      </c>
      <c r="J14" s="83">
        <f t="shared" si="0"/>
        <v>878</v>
      </c>
      <c r="K14" s="66">
        <v>0</v>
      </c>
      <c r="L14" s="67">
        <v>752</v>
      </c>
      <c r="M14" s="83">
        <f t="shared" si="1"/>
        <v>752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8"/>
      <c r="H15" s="66">
        <v>0</v>
      </c>
      <c r="I15" s="67">
        <v>0</v>
      </c>
      <c r="J15" s="83">
        <f t="shared" si="0"/>
        <v>0</v>
      </c>
      <c r="K15" s="66">
        <v>0</v>
      </c>
      <c r="L15" s="67"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29" t="s">
        <v>166</v>
      </c>
      <c r="H16" s="68">
        <v>0</v>
      </c>
      <c r="I16" s="69">
        <v>0</v>
      </c>
      <c r="J16" s="84">
        <f t="shared" si="0"/>
        <v>0</v>
      </c>
      <c r="K16" s="68">
        <v>0</v>
      </c>
      <c r="L16" s="69"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0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8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8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1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2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2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7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7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8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8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8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7"/>
      <c r="H28" s="93">
        <f>H29+H30+H31</f>
        <v>312411</v>
      </c>
      <c r="I28" s="94">
        <f>I29+I30+I31</f>
        <v>464278</v>
      </c>
      <c r="J28" s="82">
        <f t="shared" si="0"/>
        <v>776689</v>
      </c>
      <c r="K28" s="93">
        <f>K29+K30+K31</f>
        <v>368673</v>
      </c>
      <c r="L28" s="94">
        <f>L29+L30+L31</f>
        <v>626347</v>
      </c>
      <c r="M28" s="82">
        <f t="shared" si="1"/>
        <v>995020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8"/>
      <c r="H29" s="66">
        <v>297026</v>
      </c>
      <c r="I29" s="67">
        <v>463495</v>
      </c>
      <c r="J29" s="83">
        <f t="shared" si="0"/>
        <v>760521</v>
      </c>
      <c r="K29" s="66">
        <v>336712</v>
      </c>
      <c r="L29" s="67">
        <v>616737</v>
      </c>
      <c r="M29" s="83">
        <f t="shared" si="1"/>
        <v>953449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8"/>
      <c r="H30" s="66">
        <v>0</v>
      </c>
      <c r="I30" s="67">
        <v>0</v>
      </c>
      <c r="J30" s="83">
        <f t="shared" si="0"/>
        <v>0</v>
      </c>
      <c r="K30" s="66">
        <v>0</v>
      </c>
      <c r="L30" s="67">
        <v>0</v>
      </c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8"/>
      <c r="H31" s="66">
        <v>15385</v>
      </c>
      <c r="I31" s="67">
        <v>783</v>
      </c>
      <c r="J31" s="83">
        <f t="shared" si="0"/>
        <v>16168</v>
      </c>
      <c r="K31" s="66">
        <v>31961</v>
      </c>
      <c r="L31" s="67">
        <v>9610</v>
      </c>
      <c r="M31" s="83">
        <f t="shared" si="1"/>
        <v>41571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7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8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8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7"/>
      <c r="H35" s="63">
        <v>198446</v>
      </c>
      <c r="I35" s="64">
        <v>10610</v>
      </c>
      <c r="J35" s="82">
        <f t="shared" si="0"/>
        <v>209056</v>
      </c>
      <c r="K35" s="63">
        <v>187171</v>
      </c>
      <c r="L35" s="64">
        <v>9649</v>
      </c>
      <c r="M35" s="82">
        <f t="shared" si="1"/>
        <v>196820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7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7" t="s">
        <v>170</v>
      </c>
      <c r="H37" s="63">
        <v>1521743</v>
      </c>
      <c r="I37" s="64">
        <v>669578</v>
      </c>
      <c r="J37" s="82">
        <f t="shared" si="0"/>
        <v>2191321</v>
      </c>
      <c r="K37" s="63">
        <v>1160157</v>
      </c>
      <c r="L37" s="64">
        <v>395649</v>
      </c>
      <c r="M37" s="82">
        <f t="shared" si="1"/>
        <v>1555806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7"/>
      <c r="H38" s="93">
        <f>H39+H40+H41+H42</f>
        <v>797483</v>
      </c>
      <c r="I38" s="94">
        <f>I39+I40+I41+I42</f>
        <v>0</v>
      </c>
      <c r="J38" s="82">
        <f t="shared" si="0"/>
        <v>797483</v>
      </c>
      <c r="K38" s="93">
        <f>K39+K40+K41+K42</f>
        <v>955753</v>
      </c>
      <c r="L38" s="94">
        <f>L39+L40+L41+L42</f>
        <v>0</v>
      </c>
      <c r="M38" s="82">
        <f t="shared" si="1"/>
        <v>955753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8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8"/>
      <c r="H40" s="66">
        <v>654251</v>
      </c>
      <c r="I40" s="67">
        <v>0</v>
      </c>
      <c r="J40" s="83">
        <f t="shared" si="0"/>
        <v>654251</v>
      </c>
      <c r="K40" s="66">
        <v>682066</v>
      </c>
      <c r="L40" s="67">
        <v>0</v>
      </c>
      <c r="M40" s="83">
        <f t="shared" si="1"/>
        <v>682066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8"/>
      <c r="H41" s="66">
        <v>143232</v>
      </c>
      <c r="I41" s="67">
        <v>0</v>
      </c>
      <c r="J41" s="83">
        <f t="shared" si="0"/>
        <v>143232</v>
      </c>
      <c r="K41" s="66">
        <v>273687</v>
      </c>
      <c r="L41" s="67">
        <v>0</v>
      </c>
      <c r="M41" s="83">
        <f t="shared" si="1"/>
        <v>273687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8"/>
      <c r="H42" s="66">
        <v>0</v>
      </c>
      <c r="I42" s="67">
        <v>0</v>
      </c>
      <c r="J42" s="83">
        <f t="shared" si="0"/>
        <v>0</v>
      </c>
      <c r="K42" s="66">
        <v>0</v>
      </c>
      <c r="L42" s="67">
        <v>0</v>
      </c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7" t="s">
        <v>174</v>
      </c>
      <c r="H43" s="63">
        <v>1088986</v>
      </c>
      <c r="I43" s="64">
        <v>351946</v>
      </c>
      <c r="J43" s="82">
        <f t="shared" si="0"/>
        <v>1440932</v>
      </c>
      <c r="K43" s="63">
        <v>654967</v>
      </c>
      <c r="L43" s="64">
        <v>566277</v>
      </c>
      <c r="M43" s="82">
        <f t="shared" si="1"/>
        <v>1221244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7" t="s">
        <v>176</v>
      </c>
      <c r="H44" s="93">
        <f>H45+H48+H52+H53+H54+H55</f>
        <v>11918592</v>
      </c>
      <c r="I44" s="94">
        <f>I45+I48+I52+I53+I54+I55</f>
        <v>0</v>
      </c>
      <c r="J44" s="82">
        <f t="shared" si="0"/>
        <v>11918592</v>
      </c>
      <c r="K44" s="93">
        <f>K45+K48+K52+K53+K54+K55</f>
        <v>10508142</v>
      </c>
      <c r="L44" s="94">
        <f>L45+L48+L52+L53+L54+L55</f>
        <v>0</v>
      </c>
      <c r="M44" s="82">
        <f t="shared" si="1"/>
        <v>10508142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8"/>
      <c r="H45" s="97">
        <f>H46+H47</f>
        <v>11300000</v>
      </c>
      <c r="I45" s="98">
        <f>I46+I47</f>
        <v>0</v>
      </c>
      <c r="J45" s="83">
        <f t="shared" si="0"/>
        <v>11300000</v>
      </c>
      <c r="K45" s="97">
        <f>K46+K47</f>
        <v>9970000</v>
      </c>
      <c r="L45" s="98">
        <f>L46+L47</f>
        <v>0</v>
      </c>
      <c r="M45" s="83">
        <f t="shared" si="1"/>
        <v>9970000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1"/>
      <c r="H46" s="72">
        <v>25000000</v>
      </c>
      <c r="I46" s="73">
        <v>0</v>
      </c>
      <c r="J46" s="83">
        <f t="shared" si="0"/>
        <v>25000000</v>
      </c>
      <c r="K46" s="72">
        <v>15000000</v>
      </c>
      <c r="L46" s="73"/>
      <c r="M46" s="83">
        <f t="shared" si="1"/>
        <v>15000000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2"/>
      <c r="H47" s="245">
        <v>-13700000</v>
      </c>
      <c r="I47" s="71">
        <v>0</v>
      </c>
      <c r="J47" s="83">
        <f t="shared" si="0"/>
        <v>-13700000</v>
      </c>
      <c r="K47" s="245">
        <v>-5030000</v>
      </c>
      <c r="L47" s="71"/>
      <c r="M47" s="83">
        <f t="shared" si="1"/>
        <v>-5030000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8"/>
      <c r="H48" s="97">
        <f>H49+H50+H51</f>
        <v>598592</v>
      </c>
      <c r="I48" s="98">
        <f>I49+I50+I51</f>
        <v>0</v>
      </c>
      <c r="J48" s="83">
        <f t="shared" si="0"/>
        <v>598592</v>
      </c>
      <c r="K48" s="97">
        <f>K49+K50+K51</f>
        <v>518142</v>
      </c>
      <c r="L48" s="98">
        <f>L49+L50+L51</f>
        <v>0</v>
      </c>
      <c r="M48" s="83">
        <f t="shared" si="1"/>
        <v>518142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3"/>
      <c r="H49" s="74">
        <v>598592</v>
      </c>
      <c r="I49" s="75"/>
      <c r="J49" s="83">
        <f t="shared" si="0"/>
        <v>598592</v>
      </c>
      <c r="K49" s="74">
        <v>518142</v>
      </c>
      <c r="L49" s="75"/>
      <c r="M49" s="83">
        <f t="shared" si="1"/>
        <v>518142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4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4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8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8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8" t="s">
        <v>178</v>
      </c>
      <c r="H54" s="66">
        <v>20000</v>
      </c>
      <c r="I54" s="67"/>
      <c r="J54" s="83">
        <f t="shared" si="0"/>
        <v>20000</v>
      </c>
      <c r="K54" s="66">
        <v>20000</v>
      </c>
      <c r="L54" s="67"/>
      <c r="M54" s="83">
        <f t="shared" si="1"/>
        <v>20000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8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3"/>
      <c r="H56" s="66">
        <v>0</v>
      </c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4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7"/>
      <c r="H58" s="93">
        <f>H59+H60</f>
        <v>534488</v>
      </c>
      <c r="I58" s="94">
        <f>I59+I60</f>
        <v>0</v>
      </c>
      <c r="J58" s="82">
        <f>H58+I58</f>
        <v>534488</v>
      </c>
      <c r="K58" s="93">
        <f>K59+K60</f>
        <v>804491</v>
      </c>
      <c r="L58" s="94">
        <f>L59+L60</f>
        <v>0</v>
      </c>
      <c r="M58" s="82">
        <f>K58+L58</f>
        <v>804491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8"/>
      <c r="H59" s="66">
        <v>534488</v>
      </c>
      <c r="I59" s="67"/>
      <c r="J59" s="83">
        <f>H59+I59</f>
        <v>534488</v>
      </c>
      <c r="K59" s="66">
        <v>804491</v>
      </c>
      <c r="L59" s="67"/>
      <c r="M59" s="83">
        <f>K59+L59</f>
        <v>804491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8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5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6" t="s">
        <v>180</v>
      </c>
      <c r="H62" s="99">
        <f>H58+H44+H43+H38+H37+H36+H35+H32+H28+H24+H17+H16+H9+H23</f>
        <v>74092900</v>
      </c>
      <c r="I62" s="100">
        <f>I58+I44+I43+I38+I37+I36+I35+I32+I28+I24+I23+I17+I16+I9</f>
        <v>72339325</v>
      </c>
      <c r="J62" s="89">
        <f>H62+I62</f>
        <v>146432225</v>
      </c>
      <c r="K62" s="99">
        <f>K58+K44+K43+K38+K37+K36+K35+K32+K28+K24+K17+K16+K9+K23</f>
        <v>63759407</v>
      </c>
      <c r="L62" s="100">
        <f>L58+L44+L43+L38+L37+L36+L35+L32+L28+L24+L23+L17+L16+L9</f>
        <v>59453413</v>
      </c>
      <c r="M62" s="89">
        <f>K62+L62</f>
        <v>123212820</v>
      </c>
      <c r="N62" s="137"/>
    </row>
    <row r="63" spans="2:14" ht="16.5" thickTop="1">
      <c r="B63" s="101"/>
      <c r="C63" s="102"/>
      <c r="D63" s="103"/>
      <c r="E63" s="103"/>
      <c r="F63" s="104"/>
      <c r="G63" s="235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5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5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7" t="s">
        <v>185</v>
      </c>
      <c r="H66" s="79">
        <v>1897412</v>
      </c>
      <c r="I66" s="80">
        <v>1025089</v>
      </c>
      <c r="J66" s="90">
        <f>H66+I66</f>
        <v>2922501</v>
      </c>
      <c r="K66" s="79">
        <v>2147688</v>
      </c>
      <c r="L66" s="80">
        <v>861458</v>
      </c>
      <c r="M66" s="90">
        <f>K66+L66</f>
        <v>3009146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7" t="s">
        <v>187</v>
      </c>
      <c r="H67" s="79">
        <v>12422762</v>
      </c>
      <c r="I67" s="80">
        <v>0</v>
      </c>
      <c r="J67" s="90">
        <f>H67+I67</f>
        <v>12422762</v>
      </c>
      <c r="K67" s="79">
        <v>12942374</v>
      </c>
      <c r="L67" s="80"/>
      <c r="M67" s="90">
        <f>K67+L67</f>
        <v>12942374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7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7"/>
      <c r="H69" s="79">
        <v>32416284</v>
      </c>
      <c r="I69" s="81">
        <v>49390480</v>
      </c>
      <c r="J69" s="91">
        <f>H69+I69</f>
        <v>81806764</v>
      </c>
      <c r="K69" s="79">
        <v>29058872</v>
      </c>
      <c r="L69" s="81">
        <v>44030493</v>
      </c>
      <c r="M69" s="91">
        <f>K69+L69</f>
        <v>73089365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8"/>
      <c r="H70" s="99">
        <f>H66+H67+H68+H69</f>
        <v>46736458</v>
      </c>
      <c r="I70" s="100">
        <f>I66+I67+I68+I69</f>
        <v>50415569</v>
      </c>
      <c r="J70" s="92">
        <f>H70+I70</f>
        <v>97152027</v>
      </c>
      <c r="K70" s="99">
        <f>K66+K67+K68+K69</f>
        <v>44148934</v>
      </c>
      <c r="L70" s="100">
        <f>L66+L67+L68+L69</f>
        <v>44891951</v>
      </c>
      <c r="M70" s="89">
        <f>K70+L70</f>
        <v>89040885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65" t="str">
        <f>Pasifler!F3</f>
        <v>AKFİNANS BANK LTD.</v>
      </c>
      <c r="E4" s="266"/>
      <c r="F4" s="266"/>
      <c r="G4" s="40"/>
      <c r="H4" s="11"/>
      <c r="I4" s="11"/>
      <c r="J4" s="9"/>
    </row>
    <row r="5" spans="2:10" ht="15.75">
      <c r="B5" s="38"/>
      <c r="C5" s="39"/>
      <c r="D5" s="267" t="s">
        <v>227</v>
      </c>
      <c r="E5" s="267"/>
      <c r="F5" s="267"/>
      <c r="G5" s="41"/>
      <c r="H5" s="11"/>
      <c r="I5" s="11"/>
      <c r="J5" s="9"/>
    </row>
    <row r="6" spans="2:10" ht="15.75">
      <c r="B6" s="38"/>
      <c r="C6" s="39"/>
      <c r="D6" s="268" t="s">
        <v>228</v>
      </c>
      <c r="E6" s="268"/>
      <c r="F6" s="268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7">
        <f>Aktifler!I7</f>
        <v>42735</v>
      </c>
      <c r="I8" s="217">
        <f>Aktifler!L7</f>
        <v>42369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8" t="s">
        <v>183</v>
      </c>
      <c r="H10" s="56">
        <f>H11+H19+H20+H25+H28</f>
        <v>12173484</v>
      </c>
      <c r="I10" s="56">
        <f>I11+I19+I20+I25+I28</f>
        <v>11323651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39"/>
      <c r="H11" s="57">
        <f>H12+H15+H18</f>
        <v>10202425</v>
      </c>
      <c r="I11" s="57">
        <f>I12+I15+I18</f>
        <v>9788075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0"/>
      <c r="H12" s="58">
        <f>H13+H14</f>
        <v>6798208</v>
      </c>
      <c r="I12" s="58">
        <f>I13+I14</f>
        <v>6329784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1"/>
      <c r="H13" s="18">
        <v>3985448</v>
      </c>
      <c r="I13" s="18">
        <v>3584614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1"/>
      <c r="H14" s="18">
        <v>2812760</v>
      </c>
      <c r="I14" s="18">
        <v>2745170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0"/>
      <c r="H15" s="58">
        <f>H16+H17</f>
        <v>3281220</v>
      </c>
      <c r="I15" s="58">
        <f>I16+I17</f>
        <v>3245235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1"/>
      <c r="H16" s="18">
        <v>1001133</v>
      </c>
      <c r="I16" s="18">
        <v>1110217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1"/>
      <c r="H17" s="18">
        <v>2280087</v>
      </c>
      <c r="I17" s="18">
        <v>2135018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0"/>
      <c r="H18" s="17">
        <v>122997</v>
      </c>
      <c r="I18" s="17">
        <v>213056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39"/>
      <c r="H19" s="16">
        <v>151861</v>
      </c>
      <c r="I19" s="16">
        <v>136874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39"/>
      <c r="H20" s="57">
        <f>H21+H22+H23+H24</f>
        <v>1762484</v>
      </c>
      <c r="I20" s="57">
        <f>I21+I22+I23+I24</f>
        <v>1347468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0"/>
      <c r="H21" s="19">
        <v>574617</v>
      </c>
      <c r="I21" s="19">
        <v>277969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0"/>
      <c r="H22" s="19">
        <v>465003</v>
      </c>
      <c r="I22" s="19">
        <v>593732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0"/>
      <c r="H23" s="19">
        <v>722864</v>
      </c>
      <c r="I23" s="19">
        <v>475767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0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39"/>
      <c r="H25" s="57">
        <f>H26+H27</f>
        <v>56102</v>
      </c>
      <c r="I25" s="57">
        <f>I26+I27</f>
        <v>50672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0"/>
      <c r="H26" s="19">
        <v>51406</v>
      </c>
      <c r="I26" s="19">
        <v>50672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0"/>
      <c r="H27" s="19">
        <v>4696</v>
      </c>
      <c r="I27" s="19">
        <v>0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39" t="s">
        <v>187</v>
      </c>
      <c r="H28" s="16">
        <v>612</v>
      </c>
      <c r="I28" s="16">
        <v>562</v>
      </c>
      <c r="J28" s="9"/>
    </row>
    <row r="29" spans="2:10" ht="15.75">
      <c r="B29" s="38"/>
      <c r="C29" s="46"/>
      <c r="D29" s="39"/>
      <c r="E29" s="39"/>
      <c r="F29" s="39"/>
      <c r="G29" s="242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8" t="s">
        <v>183</v>
      </c>
      <c r="H30" s="56">
        <f>H31+H37+H44+H45+H50+H51</f>
        <v>6697524</v>
      </c>
      <c r="I30" s="56">
        <f>I31+I37+I44+I45+I50+I51</f>
        <v>6063517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39"/>
      <c r="H31" s="57">
        <f>H32+H33+H34+H35+H36</f>
        <v>4844739</v>
      </c>
      <c r="I31" s="57">
        <f>I32+I33+I34+I35+I36</f>
        <v>4193791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0"/>
      <c r="H32" s="19">
        <v>4130277</v>
      </c>
      <c r="I32" s="19">
        <v>3914644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0"/>
      <c r="H33" s="19">
        <v>616517</v>
      </c>
      <c r="I33" s="19">
        <v>158656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0"/>
      <c r="H34" s="19">
        <v>97945</v>
      </c>
      <c r="I34" s="19">
        <v>120491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0"/>
      <c r="H35" s="19">
        <v>0</v>
      </c>
      <c r="I35" s="19">
        <v>0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0"/>
      <c r="H36" s="19">
        <v>0</v>
      </c>
      <c r="I36" s="19">
        <v>0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39"/>
      <c r="H37" s="57">
        <f>H38+H39+H40+H41+H42+H43</f>
        <v>1852785</v>
      </c>
      <c r="I37" s="57">
        <f>I38+I39+I40+I41+I42+I43</f>
        <v>1869726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0"/>
      <c r="H38" s="19">
        <v>1808120</v>
      </c>
      <c r="I38" s="19">
        <v>1803377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0"/>
      <c r="H39" s="19">
        <v>0</v>
      </c>
      <c r="I39" s="19">
        <v>119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0"/>
      <c r="H40" s="19">
        <v>43381</v>
      </c>
      <c r="I40" s="19">
        <v>66230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0"/>
      <c r="H41" s="19">
        <v>1284</v>
      </c>
      <c r="I41" s="19">
        <v>0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0"/>
      <c r="H42" s="19">
        <v>0</v>
      </c>
      <c r="I42" s="19">
        <v>0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0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39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39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0"/>
      <c r="H46" s="19">
        <v>0</v>
      </c>
      <c r="I46" s="19">
        <v>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0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0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0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39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39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2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3"/>
      <c r="H53" s="59">
        <f>H10-H30</f>
        <v>5475960</v>
      </c>
      <c r="I53" s="60">
        <f>I10-I30</f>
        <v>5260134</v>
      </c>
      <c r="J53" s="9"/>
    </row>
    <row r="54" spans="2:10" ht="16.5" thickTop="1">
      <c r="B54" s="38"/>
      <c r="C54" s="46"/>
      <c r="D54" s="39"/>
      <c r="E54" s="39"/>
      <c r="F54" s="39"/>
      <c r="G54" s="242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8" t="s">
        <v>183</v>
      </c>
      <c r="H55" s="56">
        <f>H56+H60+H61+H62+H63+H64</f>
        <v>3343927</v>
      </c>
      <c r="I55" s="56">
        <f>I56+I60+I61+I62+I63+I64</f>
        <v>3569085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39"/>
      <c r="H56" s="57">
        <f>H57+H58+H59</f>
        <v>554556</v>
      </c>
      <c r="I56" s="57">
        <f>I57+I58+I59</f>
        <v>1583041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0"/>
      <c r="H57" s="19">
        <v>443604</v>
      </c>
      <c r="I57" s="19">
        <v>506078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0"/>
      <c r="H58" s="19">
        <v>110952</v>
      </c>
      <c r="I58" s="19">
        <v>129860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0"/>
      <c r="H59" s="19">
        <v>0</v>
      </c>
      <c r="I59" s="19">
        <v>947103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39"/>
      <c r="H60" s="16">
        <v>0</v>
      </c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39"/>
      <c r="H61" s="16">
        <v>436595</v>
      </c>
      <c r="I61" s="16">
        <v>762884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39"/>
      <c r="H62" s="16">
        <v>0</v>
      </c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39"/>
      <c r="H63" s="16">
        <v>0</v>
      </c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39" t="s">
        <v>187</v>
      </c>
      <c r="H64" s="16">
        <v>2352776</v>
      </c>
      <c r="I64" s="16">
        <v>1223160</v>
      </c>
      <c r="J64" s="9"/>
    </row>
    <row r="65" spans="2:10" ht="15.75">
      <c r="B65" s="38"/>
      <c r="C65" s="46"/>
      <c r="D65" s="39"/>
      <c r="E65" s="39"/>
      <c r="F65" s="39"/>
      <c r="G65" s="242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8" t="s">
        <v>183</v>
      </c>
      <c r="H66" s="56">
        <f>H67+H71+H72+H73+H74+H75+H76+H77+H78+H79+H80+H81</f>
        <v>8142168</v>
      </c>
      <c r="I66" s="56">
        <f>I67+I71+I72+I73+I74+I75+I76+I77+I78+I79+I80+I81</f>
        <v>7751041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39"/>
      <c r="H67" s="57">
        <f>H68+H69+H70</f>
        <v>74065</v>
      </c>
      <c r="I67" s="57">
        <f>I68+I69+I70</f>
        <v>80838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0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0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0"/>
      <c r="H70" s="19">
        <v>74065</v>
      </c>
      <c r="I70" s="19">
        <v>80838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39"/>
      <c r="H71" s="16">
        <v>0</v>
      </c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39"/>
      <c r="H72" s="16">
        <v>228370</v>
      </c>
      <c r="I72" s="16">
        <v>217455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39"/>
      <c r="H73" s="16">
        <v>3559903</v>
      </c>
      <c r="I73" s="16">
        <v>3158744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39"/>
      <c r="H74" s="16">
        <v>0</v>
      </c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39"/>
      <c r="H75" s="16">
        <v>1225068</v>
      </c>
      <c r="I75" s="16">
        <v>1211712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39"/>
      <c r="H76" s="16">
        <v>480365</v>
      </c>
      <c r="I76" s="16">
        <v>480432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39"/>
      <c r="H77" s="16">
        <v>149700</v>
      </c>
      <c r="I77" s="16">
        <v>73295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39"/>
      <c r="H78" s="16">
        <v>0</v>
      </c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39" t="s">
        <v>185</v>
      </c>
      <c r="H79" s="16">
        <v>346769</v>
      </c>
      <c r="I79" s="16">
        <v>156632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39" t="s">
        <v>185</v>
      </c>
      <c r="H80" s="16">
        <v>205281</v>
      </c>
      <c r="I80" s="16">
        <v>252310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39" t="s">
        <v>187</v>
      </c>
      <c r="H81" s="16">
        <v>1872647</v>
      </c>
      <c r="I81" s="16">
        <v>2119623</v>
      </c>
      <c r="J81" s="9"/>
    </row>
    <row r="82" spans="2:10" ht="15.75">
      <c r="B82" s="38"/>
      <c r="C82" s="46"/>
      <c r="D82" s="39"/>
      <c r="E82" s="39"/>
      <c r="F82" s="39"/>
      <c r="G82" s="242"/>
      <c r="H82" s="20" t="s">
        <v>229</v>
      </c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3"/>
      <c r="H83" s="59">
        <f>H55-H66</f>
        <v>-4798241</v>
      </c>
      <c r="I83" s="59">
        <f>I55-I66</f>
        <v>-4181956</v>
      </c>
      <c r="J83" s="9"/>
    </row>
    <row r="84" spans="2:10" ht="16.5" thickTop="1">
      <c r="B84" s="38"/>
      <c r="C84" s="46"/>
      <c r="D84" s="39"/>
      <c r="E84" s="39"/>
      <c r="F84" s="39"/>
      <c r="G84" s="242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3"/>
      <c r="H85" s="22">
        <f>H53+H83</f>
        <v>677719</v>
      </c>
      <c r="I85" s="22">
        <f>I53+I83</f>
        <v>1078178</v>
      </c>
      <c r="J85" s="9"/>
    </row>
    <row r="86" spans="2:10" ht="16.5" thickTop="1">
      <c r="B86" s="38"/>
      <c r="C86" s="46"/>
      <c r="D86" s="39"/>
      <c r="E86" s="39"/>
      <c r="F86" s="39"/>
      <c r="G86" s="242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8"/>
      <c r="H87" s="15">
        <v>143231</v>
      </c>
      <c r="I87" s="15">
        <v>273687</v>
      </c>
      <c r="J87" s="9"/>
    </row>
    <row r="88" spans="2:10" ht="15.75">
      <c r="B88" s="38"/>
      <c r="C88" s="46"/>
      <c r="D88" s="39"/>
      <c r="E88" s="39"/>
      <c r="F88" s="39"/>
      <c r="G88" s="244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3"/>
      <c r="H89" s="59">
        <f>H85-H87</f>
        <v>534488</v>
      </c>
      <c r="I89" s="59">
        <f>I85-I87</f>
        <v>804491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2017-04-28T07:41:54Z</cp:lastPrinted>
  <dcterms:created xsi:type="dcterms:W3CDTF">1998-01-12T17:06:50Z</dcterms:created>
  <dcterms:modified xsi:type="dcterms:W3CDTF">2017-05-02T11:00:58Z</dcterms:modified>
  <cp:category/>
  <cp:version/>
  <cp:contentType/>
  <cp:contentStatus/>
</cp:coreProperties>
</file>