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ustafa.ruso\Desktop\"/>
    </mc:Choice>
  </mc:AlternateContent>
  <xr:revisionPtr revIDLastSave="0" documentId="8_{D936BE85-F212-4902-9358-86E8615ED1B1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AKTİF" sheetId="1" r:id="rId1"/>
    <sheet name="PASİF" sheetId="2" r:id="rId2"/>
    <sheet name="KARZARAR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3" l="1"/>
  <c r="H66" i="3" s="1"/>
  <c r="H56" i="3"/>
  <c r="H55" i="3" s="1"/>
  <c r="H25" i="3"/>
  <c r="H20" i="3"/>
  <c r="H15" i="3"/>
  <c r="H12" i="3"/>
  <c r="H11" i="3" s="1"/>
  <c r="H83" i="3" l="1"/>
  <c r="H85" i="3"/>
  <c r="H89" i="3" s="1"/>
  <c r="I20" i="2"/>
  <c r="K70" i="2" l="1"/>
  <c r="J70" i="2"/>
  <c r="H70" i="2"/>
  <c r="G70" i="2"/>
  <c r="L69" i="2"/>
  <c r="I69" i="2"/>
  <c r="L68" i="2"/>
  <c r="I68" i="2"/>
  <c r="L67" i="2"/>
  <c r="I67" i="2"/>
  <c r="L66" i="2"/>
  <c r="I66" i="2"/>
  <c r="L60" i="2"/>
  <c r="I60" i="2"/>
  <c r="L59" i="2"/>
  <c r="I59" i="2"/>
  <c r="K58" i="2"/>
  <c r="J58" i="2"/>
  <c r="H58" i="2"/>
  <c r="G58" i="2"/>
  <c r="L57" i="2"/>
  <c r="I57" i="2"/>
  <c r="I55" i="2" s="1"/>
  <c r="L56" i="2"/>
  <c r="I56" i="2"/>
  <c r="K55" i="2"/>
  <c r="J55" i="2"/>
  <c r="H55" i="2"/>
  <c r="G55" i="2"/>
  <c r="L54" i="2"/>
  <c r="I54" i="2"/>
  <c r="L53" i="2"/>
  <c r="I53" i="2"/>
  <c r="L52" i="2"/>
  <c r="I52" i="2"/>
  <c r="L51" i="2"/>
  <c r="I51" i="2"/>
  <c r="L50" i="2"/>
  <c r="I50" i="2"/>
  <c r="I48" i="2" s="1"/>
  <c r="L49" i="2"/>
  <c r="I49" i="2"/>
  <c r="L48" i="2"/>
  <c r="K48" i="2"/>
  <c r="J48" i="2"/>
  <c r="H48" i="2"/>
  <c r="G48" i="2"/>
  <c r="L47" i="2"/>
  <c r="I47" i="2"/>
  <c r="L46" i="2"/>
  <c r="I46" i="2"/>
  <c r="K45" i="2"/>
  <c r="K44" i="2" s="1"/>
  <c r="J45" i="2"/>
  <c r="H45" i="2"/>
  <c r="H44" i="2" s="1"/>
  <c r="G45" i="2"/>
  <c r="G44" i="2" s="1"/>
  <c r="L43" i="2"/>
  <c r="I43" i="2"/>
  <c r="L42" i="2"/>
  <c r="I42" i="2"/>
  <c r="L41" i="2"/>
  <c r="I41" i="2"/>
  <c r="L40" i="2"/>
  <c r="I40" i="2"/>
  <c r="I38" i="2" s="1"/>
  <c r="L39" i="2"/>
  <c r="L38" i="2" s="1"/>
  <c r="I39" i="2"/>
  <c r="K38" i="2"/>
  <c r="J38" i="2"/>
  <c r="H38" i="2"/>
  <c r="G38" i="2"/>
  <c r="L37" i="2"/>
  <c r="I37" i="2"/>
  <c r="L36" i="2"/>
  <c r="I36" i="2"/>
  <c r="L35" i="2"/>
  <c r="I35" i="2"/>
  <c r="L34" i="2"/>
  <c r="I34" i="2"/>
  <c r="L33" i="2"/>
  <c r="I33" i="2"/>
  <c r="K32" i="2"/>
  <c r="J32" i="2"/>
  <c r="H32" i="2"/>
  <c r="G32" i="2"/>
  <c r="L31" i="2"/>
  <c r="I31" i="2"/>
  <c r="L30" i="2"/>
  <c r="I30" i="2"/>
  <c r="L29" i="2"/>
  <c r="L28" i="2" s="1"/>
  <c r="I29" i="2"/>
  <c r="K28" i="2"/>
  <c r="J28" i="2"/>
  <c r="H28" i="2"/>
  <c r="G28" i="2"/>
  <c r="L27" i="2"/>
  <c r="I27" i="2"/>
  <c r="L26" i="2"/>
  <c r="I26" i="2"/>
  <c r="L25" i="2"/>
  <c r="I25" i="2"/>
  <c r="L23" i="2"/>
  <c r="I23" i="2"/>
  <c r="L22" i="2"/>
  <c r="I22" i="2"/>
  <c r="L21" i="2"/>
  <c r="I21" i="2"/>
  <c r="L20" i="2"/>
  <c r="K19" i="2"/>
  <c r="K17" i="2" s="1"/>
  <c r="J19" i="2"/>
  <c r="J17" i="2" s="1"/>
  <c r="H19" i="2"/>
  <c r="G19" i="2"/>
  <c r="G17" i="2" s="1"/>
  <c r="L18" i="2"/>
  <c r="H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K9" i="2"/>
  <c r="J9" i="2"/>
  <c r="H9" i="2"/>
  <c r="G9" i="2"/>
  <c r="L58" i="1"/>
  <c r="I58" i="1"/>
  <c r="L57" i="1"/>
  <c r="I57" i="1"/>
  <c r="L56" i="1"/>
  <c r="I56" i="1"/>
  <c r="K55" i="1"/>
  <c r="J55" i="1"/>
  <c r="H55" i="1"/>
  <c r="G55" i="1"/>
  <c r="L54" i="1"/>
  <c r="L52" i="1" s="1"/>
  <c r="I54" i="1"/>
  <c r="L53" i="1"/>
  <c r="I53" i="1"/>
  <c r="K52" i="1"/>
  <c r="J52" i="1"/>
  <c r="I52" i="1"/>
  <c r="H52" i="1"/>
  <c r="G52" i="1"/>
  <c r="L51" i="1"/>
  <c r="L49" i="1" s="1"/>
  <c r="I51" i="1"/>
  <c r="I49" i="1" s="1"/>
  <c r="L50" i="1"/>
  <c r="I50" i="1"/>
  <c r="K49" i="1"/>
  <c r="J49" i="1"/>
  <c r="H49" i="1"/>
  <c r="G49" i="1"/>
  <c r="L48" i="1"/>
  <c r="I48" i="1"/>
  <c r="L47" i="1"/>
  <c r="I47" i="1"/>
  <c r="I46" i="1" s="1"/>
  <c r="K46" i="1"/>
  <c r="J46" i="1"/>
  <c r="H46" i="1"/>
  <c r="G46" i="1"/>
  <c r="L45" i="1"/>
  <c r="I45" i="1"/>
  <c r="L44" i="1"/>
  <c r="I44" i="1"/>
  <c r="L41" i="1"/>
  <c r="K41" i="1"/>
  <c r="J41" i="1"/>
  <c r="I41" i="1"/>
  <c r="H41" i="1"/>
  <c r="G41" i="1"/>
  <c r="L40" i="1"/>
  <c r="I40" i="1"/>
  <c r="L39" i="1"/>
  <c r="I39" i="1"/>
  <c r="L38" i="1"/>
  <c r="L37" i="1" s="1"/>
  <c r="I38" i="1"/>
  <c r="K37" i="1"/>
  <c r="J37" i="1"/>
  <c r="H37" i="1"/>
  <c r="G37" i="1"/>
  <c r="L36" i="1"/>
  <c r="I36" i="1"/>
  <c r="L35" i="1"/>
  <c r="L34" i="1" s="1"/>
  <c r="I35" i="1"/>
  <c r="I34" i="1" s="1"/>
  <c r="K34" i="1"/>
  <c r="J34" i="1"/>
  <c r="H34" i="1"/>
  <c r="G34" i="1"/>
  <c r="L33" i="1"/>
  <c r="I33" i="1"/>
  <c r="I31" i="1" s="1"/>
  <c r="L32" i="1"/>
  <c r="L31" i="1" s="1"/>
  <c r="I32" i="1"/>
  <c r="K31" i="1"/>
  <c r="J31" i="1"/>
  <c r="H31" i="1"/>
  <c r="G31" i="1"/>
  <c r="L30" i="1"/>
  <c r="I30" i="1"/>
  <c r="L29" i="1"/>
  <c r="I29" i="1"/>
  <c r="K28" i="1"/>
  <c r="K27" i="1" s="1"/>
  <c r="J28" i="1"/>
  <c r="H28" i="1"/>
  <c r="G28" i="1"/>
  <c r="L26" i="1"/>
  <c r="I26" i="1"/>
  <c r="L25" i="1"/>
  <c r="I25" i="1"/>
  <c r="K24" i="1"/>
  <c r="J24" i="1"/>
  <c r="H24" i="1"/>
  <c r="G24" i="1"/>
  <c r="L23" i="1"/>
  <c r="I23" i="1"/>
  <c r="L22" i="1"/>
  <c r="I22" i="1"/>
  <c r="L21" i="1"/>
  <c r="I21" i="1"/>
  <c r="L20" i="1"/>
  <c r="I20" i="1"/>
  <c r="K19" i="1"/>
  <c r="J19" i="1"/>
  <c r="H19" i="1"/>
  <c r="G19" i="1"/>
  <c r="I18" i="1"/>
  <c r="L17" i="1"/>
  <c r="I17" i="1"/>
  <c r="L16" i="1"/>
  <c r="I16" i="1"/>
  <c r="K15" i="1"/>
  <c r="K13" i="1" s="1"/>
  <c r="J15" i="1"/>
  <c r="J13" i="1" s="1"/>
  <c r="H15" i="1"/>
  <c r="H13" i="1" s="1"/>
  <c r="G15" i="1"/>
  <c r="I15" i="1" s="1"/>
  <c r="L14" i="1"/>
  <c r="I14" i="1"/>
  <c r="G13" i="1"/>
  <c r="L12" i="1"/>
  <c r="I12" i="1"/>
  <c r="L11" i="1"/>
  <c r="I11" i="1"/>
  <c r="I9" i="1" s="1"/>
  <c r="L10" i="1"/>
  <c r="I10" i="1"/>
  <c r="K9" i="1"/>
  <c r="J9" i="1"/>
  <c r="H9" i="1"/>
  <c r="G9" i="1"/>
  <c r="I24" i="1" l="1"/>
  <c r="I28" i="1"/>
  <c r="I27" i="1" s="1"/>
  <c r="L24" i="2"/>
  <c r="I19" i="2"/>
  <c r="I17" i="2" s="1"/>
  <c r="L55" i="2"/>
  <c r="L44" i="2" s="1"/>
  <c r="L58" i="2"/>
  <c r="G27" i="1"/>
  <c r="I70" i="2"/>
  <c r="L19" i="1"/>
  <c r="H27" i="1"/>
  <c r="H60" i="1" s="1"/>
  <c r="L55" i="1"/>
  <c r="L70" i="2"/>
  <c r="I9" i="2"/>
  <c r="K24" i="2"/>
  <c r="K62" i="2" s="1"/>
  <c r="I24" i="2"/>
  <c r="L32" i="2"/>
  <c r="L19" i="2"/>
  <c r="J24" i="2"/>
  <c r="I13" i="1"/>
  <c r="K60" i="1"/>
  <c r="I19" i="1"/>
  <c r="L24" i="1"/>
  <c r="L28" i="1"/>
  <c r="I37" i="1"/>
  <c r="L46" i="1"/>
  <c r="L9" i="1"/>
  <c r="L15" i="1"/>
  <c r="L13" i="1" s="1"/>
  <c r="L60" i="1" s="1"/>
  <c r="G60" i="1"/>
  <c r="J27" i="1"/>
  <c r="J60" i="1" s="1"/>
  <c r="I55" i="1"/>
  <c r="H24" i="2"/>
  <c r="H62" i="2" s="1"/>
  <c r="I32" i="2"/>
  <c r="I45" i="2"/>
  <c r="I44" i="2" s="1"/>
  <c r="L45" i="2"/>
  <c r="I58" i="2"/>
  <c r="L9" i="2"/>
  <c r="G24" i="2"/>
  <c r="G62" i="2" s="1"/>
  <c r="I28" i="2"/>
  <c r="J44" i="2"/>
  <c r="L17" i="2"/>
  <c r="L27" i="1"/>
  <c r="J62" i="2" l="1"/>
  <c r="I60" i="1"/>
  <c r="L62" i="2"/>
  <c r="I62" i="2"/>
</calcChain>
</file>

<file path=xl/sharedStrings.xml><?xml version="1.0" encoding="utf-8"?>
<sst xmlns="http://schemas.openxmlformats.org/spreadsheetml/2006/main" count="426" uniqueCount="245">
  <si>
    <t>VİYA BANK LTD.</t>
  </si>
  <si>
    <t>KARŞILAŞTIRMALI BİLANÇOSU</t>
  </si>
  <si>
    <t>(TL)</t>
  </si>
  <si>
    <t>CARİ DÖNEM</t>
  </si>
  <si>
    <t>ÖNCEKİ DÖNEM</t>
  </si>
  <si>
    <t>AKTİFLER</t>
  </si>
  <si>
    <t>(31/12/2020)</t>
  </si>
  <si>
    <t>(31/12/2019)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</si>
  <si>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</si>
  <si>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</si>
  <si>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</si>
  <si>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</si>
  <si>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</si>
  <si>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</si>
  <si>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</si>
  <si>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</si>
  <si>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</si>
  <si>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</si>
  <si>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</si>
  <si>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</si>
  <si>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</si>
  <si>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</si>
  <si>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</si>
  <si>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</si>
  <si>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</si>
  <si>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</si>
  <si>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</si>
  <si>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</si>
  <si>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</si>
  <si>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</si>
  <si>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</si>
  <si>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</si>
  <si>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</si>
  <si>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</si>
  <si>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</si>
  <si>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</si>
  <si>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</si>
  <si>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</si>
  <si>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</si>
  <si>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</si>
  <si>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</si>
  <si>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</si>
  <si>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</si>
  <si>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</si>
  <si>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</si>
  <si>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</si>
  <si>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</si>
  <si>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</si>
  <si>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</si>
  <si>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</si>
  <si>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</si>
  <si>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</si>
  <si>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</si>
  <si>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</si>
  <si>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</si>
  <si>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</si>
  <si>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</si>
  <si>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</si>
  <si>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</si>
  <si>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</si>
  <si>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</si>
  <si>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</si>
  <si>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</si>
  <si>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</si>
  <si>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</si>
  <si>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</si>
  <si>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</si>
  <si>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</si>
  <si>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</si>
  <si>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</si>
  <si>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</si>
  <si>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</si>
  <si>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</si>
  <si>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</si>
  <si>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</si>
  <si>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</si>
  <si>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</si>
  <si>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</si>
  <si>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</si>
  <si>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</si>
  <si>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</si>
  <si>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</si>
  <si>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</si>
  <si>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</si>
  <si>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</si>
  <si>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</si>
  <si>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</si>
  <si>
    <t>PASİFLER</t>
  </si>
  <si>
    <t xml:space="preserve">MEVDUAT </t>
  </si>
  <si>
    <t>(10)</t>
  </si>
  <si>
    <t>Tasarruf Mevduatı</t>
  </si>
  <si>
    <t>Resmi Kuruluşlar Mevduatı</t>
  </si>
  <si>
    <t>Ticari Kuruluşlar Mevduatı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</si>
  <si>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</si>
  <si>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</si>
  <si>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</si>
  <si>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</si>
  <si>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</si>
  <si>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</si>
  <si>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</si>
  <si>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</si>
  <si>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</si>
  <si>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</si>
  <si>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</si>
  <si>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</si>
  <si>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</si>
  <si>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</si>
  <si>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</si>
  <si>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</si>
  <si>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</si>
  <si>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</si>
  <si>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</si>
  <si>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</si>
  <si>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</si>
  <si>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</si>
  <si>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</si>
  <si>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</si>
  <si>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</si>
  <si>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</si>
  <si>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</si>
  <si>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</si>
  <si>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</si>
  <si>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</si>
  <si>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</si>
  <si>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</si>
  <si>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</si>
  <si>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 xml:space="preserve">MUHTELİF BORÇLAR </t>
  </si>
  <si>
    <t>(15)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</si>
  <si>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</si>
  <si>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</si>
  <si>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</si>
  <si>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</si>
  <si>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</si>
  <si>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DİĞER PASİFLER  </t>
  </si>
  <si>
    <t>(16)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</si>
  <si>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</si>
  <si>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</si>
  <si>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</si>
  <si>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</si>
  <si>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</si>
  <si>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</si>
  <si>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</si>
  <si>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</si>
  <si>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</si>
  <si>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</si>
  <si>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</si>
  <si>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</si>
  <si>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</si>
  <si>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</si>
  <si>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</si>
  <si>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</si>
  <si>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</si>
  <si>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</si>
  <si>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</si>
  <si>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 xml:space="preserve">TOPLAM PASİFLER  </t>
  </si>
  <si>
    <t xml:space="preserve">BİLANÇO DIŞI YÜKÜMLÜLÜKLER </t>
  </si>
  <si>
    <t xml:space="preserve">GARANTİ VE KEFALETLER </t>
  </si>
  <si>
    <t xml:space="preserve">TAAHHÜTLER </t>
  </si>
  <si>
    <t xml:space="preserve">DÖVİZ VE FAİZ HADDİ İLE İLGİLİ İŞLEMLER </t>
  </si>
  <si>
    <t xml:space="preserve">EMANET VE REHİNLİ KIYMETLER </t>
  </si>
  <si>
    <t>KARŞILAŞTIRMALI KÂR VE ZARAR CETVELİ</t>
  </si>
  <si>
    <t xml:space="preserve">FAİZ GELİRLERİ  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</si>
  <si>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</si>
  <si>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</si>
  <si>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</si>
  <si>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</si>
  <si>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</si>
  <si>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</si>
  <si>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</si>
  <si>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</si>
  <si>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</si>
  <si>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</si>
  <si>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</si>
  <si>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</si>
  <si>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Menkul Değerler Cüzdanından Alınan Faizler</t>
  </si>
  <si>
    <t xml:space="preserve"> 1) Kalkınma Bankası Tahvillerinden</t>
  </si>
  <si>
    <t xml:space="preserve"> 2) Diğer Menkul Kıymetlerden</t>
  </si>
  <si>
    <t xml:space="preserve">Diğer Faiz Gelirleri 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</si>
  <si>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</si>
  <si>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</si>
  <si>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</si>
  <si>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</si>
  <si>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</si>
  <si>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</si>
  <si>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</si>
  <si>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</si>
  <si>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</si>
  <si>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</si>
  <si>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</si>
  <si>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</si>
  <si>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</si>
  <si>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</si>
  <si>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</si>
  <si>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</si>
  <si>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</si>
  <si>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 xml:space="preserve">Diğer Faiz Giderleri </t>
  </si>
  <si>
    <t>NET FAİZ GELİRİ  [ I - II ]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</si>
  <si>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</si>
  <si>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</si>
  <si>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</si>
  <si>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</si>
  <si>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</si>
  <si>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</si>
  <si>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</si>
  <si>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</si>
  <si>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</si>
  <si>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</si>
  <si>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</si>
  <si>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</si>
  <si>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</si>
  <si>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</si>
  <si>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</si>
  <si>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</si>
  <si>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</si>
  <si>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</si>
  <si>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</si>
  <si>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</si>
  <si>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</si>
  <si>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</si>
  <si>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</si>
  <si>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</si>
  <si>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</si>
  <si>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</si>
  <si>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</si>
  <si>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</si>
  <si>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 xml:space="preserve">Diğer Provizyonlar </t>
  </si>
  <si>
    <t>L.</t>
  </si>
  <si>
    <t xml:space="preserve">Diğer Faiz Dışı Giderler </t>
  </si>
  <si>
    <t>NET FAİZ DIŞI GELİRLER [ IV - V ]</t>
  </si>
  <si>
    <t>VERGİ ÖNCESİ KÂR / ZARAR [ III + VI ]</t>
  </si>
  <si>
    <t>VERGİ PROVİZYONU</t>
  </si>
  <si>
    <t>NET KÂR / ZARAR [ VII - VIII ]</t>
  </si>
  <si>
    <t>ŞÜKRÜ ATAMEN</t>
  </si>
  <si>
    <t>RAİF ERKIVANÇ</t>
  </si>
  <si>
    <t>DERVİŞ YAŞAR BAHA</t>
  </si>
  <si>
    <t>DİREKTÖR</t>
  </si>
  <si>
    <t>D.K.DENİZ &amp; CO.</t>
  </si>
  <si>
    <t>...................................</t>
  </si>
  <si>
    <t>............................</t>
  </si>
  <si>
    <t>......................................</t>
  </si>
  <si>
    <t>...........................................</t>
  </si>
  <si>
    <t xml:space="preserve">ABDURRAHMAN KAVAZ  </t>
  </si>
  <si>
    <t xml:space="preserve">PERİHAN DENİZ </t>
  </si>
  <si>
    <t>(Sorumlu Denetçi)</t>
  </si>
  <si>
    <t>(Sorumlu Ortak)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</si>
</sst>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;\(#,##0\)"/>
    <numFmt numFmtId="166" formatCode="0_ ;\-0\ "/>
    <numFmt numFmtId="167" formatCode="[$-41F]mmmm\ yy;@"/>
  </numFmts>
  <fonts count="19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sz val="12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2"/>
      <name val="MS Sans Serif"/>
      <family val="2"/>
      <charset val="162"/>
    </font>
    <font>
      <sz val="12"/>
      <name val="Times New Roman Tur"/>
      <charset val="162"/>
    </font>
    <font>
      <b/>
      <sz val="12"/>
      <name val="Times New Roman Tur"/>
      <charset val="162"/>
    </font>
    <font>
      <sz val="12"/>
      <name val="Times New Roman"/>
      <family val="1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medium">
        <color indexed="12"/>
      </left>
      <right style="medium">
        <color indexed="12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/>
      <right/>
      <top/>
      <bottom style="dotted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dotted">
        <color rgb="FF0000FF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otted">
        <color rgb="FF0070C0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rgb="FF0070C0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 style="dashed">
        <color indexed="64"/>
      </bottom>
      <diagonal/>
    </border>
    <border>
      <left style="double">
        <color indexed="12"/>
      </left>
      <right style="medium">
        <color indexed="12"/>
      </right>
      <top style="dotted">
        <color rgb="FF0070C0"/>
      </top>
      <bottom style="dotted">
        <color rgb="FF0070C0"/>
      </bottom>
      <diagonal/>
    </border>
    <border>
      <left style="medium">
        <color indexed="12"/>
      </left>
      <right style="medium">
        <color indexed="12"/>
      </right>
      <top style="dotted">
        <color rgb="FF0070C0"/>
      </top>
      <bottom style="dotted">
        <color rgb="FF0070C0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double">
        <color rgb="FF0070C0"/>
      </left>
      <right style="double">
        <color rgb="FF0070C0"/>
      </right>
      <top style="double">
        <color rgb="FFFF0000"/>
      </top>
      <bottom/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/>
      <right/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double">
        <color rgb="FF0070C0"/>
      </left>
      <right style="double">
        <color rgb="FF0070C0"/>
      </right>
      <top/>
      <bottom style="hair">
        <color indexed="64"/>
      </bottom>
      <diagonal/>
    </border>
    <border>
      <left/>
      <right style="double">
        <color rgb="FF0070C0"/>
      </right>
      <top style="dotted">
        <color indexed="12"/>
      </top>
      <bottom style="dashed">
        <color indexed="64"/>
      </bottom>
      <diagonal/>
    </border>
    <border>
      <left/>
      <right style="double">
        <color rgb="FF0070C0"/>
      </right>
      <top/>
      <bottom style="dashed">
        <color indexed="64"/>
      </bottom>
      <diagonal/>
    </border>
    <border>
      <left/>
      <right style="double">
        <color rgb="FF0070C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 style="double">
        <color rgb="FF0070C0"/>
      </right>
      <top/>
      <bottom style="dashed">
        <color indexed="64"/>
      </bottom>
      <diagonal/>
    </border>
    <border>
      <left style="double">
        <color rgb="FF0070C0"/>
      </left>
      <right style="double">
        <color rgb="FF0070C0"/>
      </right>
      <top style="dashed">
        <color indexed="64"/>
      </top>
      <bottom style="dashed">
        <color indexed="64"/>
      </bottom>
      <diagonal/>
    </border>
    <border>
      <left style="double">
        <color rgb="FF0070C0"/>
      </left>
      <right style="double">
        <color rgb="FF0070C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1">
    <xf numFmtId="0" fontId="0" fillId="0" borderId="0" xfId="0"/>
    <xf numFmtId="3" fontId="2" fillId="2" borderId="0" xfId="1" applyNumberFormat="1" applyFont="1" applyFill="1" applyProtection="1"/>
    <xf numFmtId="3" fontId="2" fillId="2" borderId="0" xfId="1" applyNumberFormat="1" applyFont="1" applyFill="1" applyAlignment="1" applyProtection="1"/>
    <xf numFmtId="3" fontId="3" fillId="2" borderId="0" xfId="1" applyNumberFormat="1" applyFont="1" applyFill="1" applyAlignment="1" applyProtection="1">
      <alignment horizontal="right"/>
    </xf>
    <xf numFmtId="3" fontId="2" fillId="2" borderId="1" xfId="1" applyNumberFormat="1" applyFont="1" applyFill="1" applyBorder="1" applyProtection="1"/>
    <xf numFmtId="3" fontId="2" fillId="2" borderId="2" xfId="1" applyNumberFormat="1" applyFont="1" applyFill="1" applyBorder="1" applyProtection="1"/>
    <xf numFmtId="3" fontId="2" fillId="2" borderId="2" xfId="1" applyNumberFormat="1" applyFont="1" applyFill="1" applyBorder="1" applyAlignment="1" applyProtection="1"/>
    <xf numFmtId="3" fontId="2" fillId="2" borderId="3" xfId="1" applyNumberFormat="1" applyFont="1" applyFill="1" applyBorder="1" applyProtection="1"/>
    <xf numFmtId="3" fontId="2" fillId="2" borderId="4" xfId="1" applyNumberFormat="1" applyFont="1" applyFill="1" applyBorder="1" applyProtection="1">
      <protection locked="0"/>
    </xf>
    <xf numFmtId="3" fontId="2" fillId="2" borderId="0" xfId="1" applyNumberFormat="1" applyFont="1" applyFill="1" applyBorder="1" applyProtection="1">
      <protection locked="0"/>
    </xf>
    <xf numFmtId="3" fontId="3" fillId="2" borderId="0" xfId="1" quotePrefix="1" applyNumberFormat="1" applyFont="1" applyFill="1" applyBorder="1" applyAlignment="1" applyProtection="1">
      <alignment horizontal="left"/>
      <protection locked="0"/>
    </xf>
    <xf numFmtId="3" fontId="2" fillId="2" borderId="0" xfId="1" applyNumberFormat="1" applyFont="1" applyFill="1" applyBorder="1" applyAlignment="1" applyProtection="1">
      <alignment vertical="top" wrapText="1"/>
      <protection locked="0"/>
    </xf>
    <xf numFmtId="3" fontId="2" fillId="2" borderId="5" xfId="1" applyNumberFormat="1" applyFont="1" applyFill="1" applyBorder="1" applyProtection="1"/>
    <xf numFmtId="3" fontId="2" fillId="2" borderId="4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4" fillId="2" borderId="0" xfId="1" applyNumberFormat="1" applyFont="1" applyFill="1" applyProtection="1"/>
    <xf numFmtId="3" fontId="3" fillId="2" borderId="0" xfId="1" quotePrefix="1" applyNumberFormat="1" applyFont="1" applyFill="1" applyBorder="1" applyAlignment="1" applyProtection="1">
      <alignment horizontal="left"/>
    </xf>
    <xf numFmtId="3" fontId="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2" borderId="0" xfId="1" applyNumberFormat="1" applyFont="1" applyFill="1" applyBorder="1" applyAlignment="1" applyProtection="1">
      <protection locked="0"/>
    </xf>
    <xf numFmtId="3" fontId="2" fillId="2" borderId="0" xfId="1" applyNumberFormat="1" applyFont="1" applyFill="1" applyBorder="1" applyAlignment="1" applyProtection="1">
      <alignment horizontal="center" vertical="top" wrapText="1"/>
      <protection locked="0"/>
    </xf>
    <xf numFmtId="14" fontId="6" fillId="2" borderId="0" xfId="1" applyNumberFormat="1" applyFont="1" applyFill="1" applyBorder="1" applyAlignment="1" applyProtection="1">
      <alignment horizontal="center" vertical="top" wrapText="1"/>
      <protection locked="0"/>
    </xf>
    <xf numFmtId="3" fontId="2" fillId="2" borderId="7" xfId="1" applyNumberFormat="1" applyFont="1" applyFill="1" applyBorder="1" applyProtection="1"/>
    <xf numFmtId="3" fontId="2" fillId="2" borderId="8" xfId="1" applyNumberFormat="1" applyFont="1" applyFill="1" applyBorder="1" applyProtection="1"/>
    <xf numFmtId="3" fontId="2" fillId="2" borderId="9" xfId="1" applyNumberFormat="1" applyFont="1" applyFill="1" applyBorder="1" applyAlignment="1" applyProtection="1">
      <alignment horizontal="center"/>
    </xf>
    <xf numFmtId="3" fontId="2" fillId="2" borderId="8" xfId="1" applyNumberFormat="1" applyFont="1" applyFill="1" applyBorder="1" applyAlignment="1" applyProtection="1">
      <alignment horizontal="center"/>
      <protection locked="0"/>
    </xf>
    <xf numFmtId="3" fontId="2" fillId="2" borderId="10" xfId="1" applyNumberFormat="1" applyFont="1" applyFill="1" applyBorder="1" applyAlignment="1" applyProtection="1">
      <alignment horizontal="center"/>
      <protection locked="0"/>
    </xf>
    <xf numFmtId="3" fontId="2" fillId="2" borderId="11" xfId="1" applyNumberFormat="1" applyFont="1" applyFill="1" applyBorder="1" applyAlignment="1" applyProtection="1">
      <alignment horizontal="center"/>
    </xf>
    <xf numFmtId="3" fontId="3" fillId="2" borderId="4" xfId="1" applyNumberFormat="1" applyFont="1" applyFill="1" applyBorder="1" applyProtection="1"/>
    <xf numFmtId="3" fontId="3" fillId="2" borderId="12" xfId="1" applyNumberFormat="1" applyFont="1" applyFill="1" applyBorder="1" applyAlignment="1" applyProtection="1">
      <alignment horizontal="center"/>
    </xf>
    <xf numFmtId="3" fontId="3" fillId="2" borderId="13" xfId="1" applyNumberFormat="1" applyFont="1" applyFill="1" applyBorder="1" applyProtection="1"/>
    <xf numFmtId="3" fontId="3" fillId="2" borderId="5" xfId="1" applyNumberFormat="1" applyFont="1" applyFill="1" applyBorder="1" applyProtection="1"/>
    <xf numFmtId="3" fontId="2" fillId="2" borderId="0" xfId="1" applyNumberFormat="1" applyFont="1" applyFill="1" applyBorder="1" applyAlignment="1" applyProtection="1">
      <alignment horizontal="center"/>
    </xf>
    <xf numFmtId="49" fontId="2" fillId="2" borderId="14" xfId="1" applyNumberFormat="1" applyFont="1" applyFill="1" applyBorder="1" applyAlignment="1" applyProtection="1">
      <alignment horizontal="center"/>
    </xf>
    <xf numFmtId="165" fontId="7" fillId="0" borderId="15" xfId="2" applyNumberFormat="1" applyFont="1" applyFill="1" applyBorder="1" applyProtection="1">
      <protection locked="0"/>
    </xf>
    <xf numFmtId="165" fontId="7" fillId="0" borderId="16" xfId="2" applyNumberFormat="1" applyFont="1" applyFill="1" applyBorder="1" applyProtection="1">
      <protection locked="0"/>
    </xf>
    <xf numFmtId="3" fontId="2" fillId="2" borderId="17" xfId="1" applyNumberFormat="1" applyFont="1" applyFill="1" applyBorder="1" applyProtection="1"/>
    <xf numFmtId="3" fontId="2" fillId="2" borderId="15" xfId="1" applyNumberFormat="1" applyFont="1" applyFill="1" applyBorder="1" applyProtection="1">
      <protection locked="0"/>
    </xf>
    <xf numFmtId="3" fontId="2" fillId="2" borderId="20" xfId="1" applyNumberFormat="1" applyFont="1" applyFill="1" applyBorder="1" applyProtection="1">
      <protection locked="0"/>
    </xf>
    <xf numFmtId="3" fontId="3" fillId="2" borderId="0" xfId="1" applyNumberFormat="1" applyFont="1" applyFill="1" applyBorder="1" applyAlignment="1" applyProtection="1">
      <alignment horizontal="left"/>
    </xf>
    <xf numFmtId="49" fontId="3" fillId="2" borderId="12" xfId="1" applyNumberFormat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left"/>
    </xf>
    <xf numFmtId="3" fontId="2" fillId="2" borderId="21" xfId="1" applyNumberFormat="1" applyFont="1" applyFill="1" applyBorder="1" applyProtection="1"/>
    <xf numFmtId="49" fontId="2" fillId="2" borderId="22" xfId="1" applyNumberFormat="1" applyFont="1" applyFill="1" applyBorder="1" applyAlignment="1" applyProtection="1">
      <alignment horizontal="center"/>
    </xf>
    <xf numFmtId="3" fontId="2" fillId="2" borderId="25" xfId="5" applyNumberFormat="1" applyFont="1" applyFill="1" applyBorder="1" applyProtection="1"/>
    <xf numFmtId="3" fontId="2" fillId="2" borderId="21" xfId="5" applyNumberFormat="1" applyFont="1" applyFill="1" applyBorder="1" applyProtection="1">
      <protection locked="0"/>
    </xf>
    <xf numFmtId="3" fontId="2" fillId="2" borderId="26" xfId="5" applyNumberFormat="1" applyFont="1" applyFill="1" applyBorder="1" applyProtection="1">
      <protection locked="0"/>
    </xf>
    <xf numFmtId="3" fontId="5" fillId="2" borderId="25" xfId="5" applyNumberFormat="1" applyFont="1" applyFill="1" applyBorder="1" applyProtection="1"/>
    <xf numFmtId="49" fontId="2" fillId="2" borderId="29" xfId="1" applyNumberFormat="1" applyFont="1" applyFill="1" applyBorder="1" applyAlignment="1" applyProtection="1">
      <alignment horizontal="center"/>
    </xf>
    <xf numFmtId="3" fontId="2" fillId="2" borderId="21" xfId="1" applyNumberFormat="1" applyFont="1" applyFill="1" applyBorder="1" applyProtection="1">
      <protection locked="0"/>
    </xf>
    <xf numFmtId="3" fontId="2" fillId="2" borderId="26" xfId="1" applyNumberFormat="1" applyFont="1" applyFill="1" applyBorder="1" applyProtection="1">
      <protection locked="0"/>
    </xf>
    <xf numFmtId="3" fontId="2" fillId="2" borderId="25" xfId="1" applyNumberFormat="1" applyFont="1" applyFill="1" applyBorder="1" applyProtection="1"/>
    <xf numFmtId="3" fontId="2" fillId="2" borderId="15" xfId="5" applyNumberFormat="1" applyFont="1" applyFill="1" applyBorder="1" applyProtection="1">
      <protection locked="0"/>
    </xf>
    <xf numFmtId="3" fontId="2" fillId="2" borderId="20" xfId="5" applyNumberFormat="1" applyFont="1" applyFill="1" applyBorder="1" applyProtection="1">
      <protection locked="0"/>
    </xf>
    <xf numFmtId="3" fontId="2" fillId="2" borderId="17" xfId="5" applyNumberFormat="1" applyFont="1" applyFill="1" applyBorder="1" applyProtection="1"/>
    <xf numFmtId="3" fontId="2" fillId="2" borderId="0" xfId="1" quotePrefix="1" applyNumberFormat="1" applyFont="1" applyFill="1" applyBorder="1" applyAlignment="1" applyProtection="1">
      <alignment horizontal="left"/>
    </xf>
    <xf numFmtId="3" fontId="2" fillId="2" borderId="15" xfId="1" applyNumberFormat="1" applyFont="1" applyFill="1" applyBorder="1" applyProtection="1"/>
    <xf numFmtId="49" fontId="2" fillId="2" borderId="30" xfId="1" applyNumberFormat="1" applyFont="1" applyFill="1" applyBorder="1" applyAlignment="1" applyProtection="1">
      <alignment horizontal="center"/>
    </xf>
    <xf numFmtId="3" fontId="2" fillId="2" borderId="31" xfId="1" applyNumberFormat="1" applyFont="1" applyFill="1" applyBorder="1" applyProtection="1">
      <protection locked="0"/>
    </xf>
    <xf numFmtId="3" fontId="2" fillId="2" borderId="0" xfId="5" applyNumberFormat="1" applyFont="1" applyFill="1" applyBorder="1" applyProtection="1">
      <protection locked="0"/>
    </xf>
    <xf numFmtId="3" fontId="2" fillId="2" borderId="31" xfId="5" applyNumberFormat="1" applyFont="1" applyFill="1" applyBorder="1" applyProtection="1">
      <protection locked="0"/>
    </xf>
    <xf numFmtId="49" fontId="2" fillId="2" borderId="32" xfId="1" applyNumberFormat="1" applyFont="1" applyFill="1" applyBorder="1" applyAlignment="1" applyProtection="1">
      <alignment horizontal="center"/>
    </xf>
    <xf numFmtId="3" fontId="2" fillId="2" borderId="33" xfId="1" applyNumberFormat="1" applyFont="1" applyFill="1" applyBorder="1" applyProtection="1">
      <protection locked="0"/>
    </xf>
    <xf numFmtId="3" fontId="2" fillId="2" borderId="34" xfId="1" applyNumberFormat="1" applyFont="1" applyFill="1" applyBorder="1" applyProtection="1">
      <protection locked="0"/>
    </xf>
    <xf numFmtId="3" fontId="2" fillId="2" borderId="33" xfId="5" applyNumberFormat="1" applyFont="1" applyFill="1" applyBorder="1" applyProtection="1">
      <protection locked="0"/>
    </xf>
    <xf numFmtId="3" fontId="2" fillId="2" borderId="34" xfId="5" applyNumberFormat="1" applyFont="1" applyFill="1" applyBorder="1" applyProtection="1">
      <protection locked="0"/>
    </xf>
    <xf numFmtId="49" fontId="2" fillId="2" borderId="35" xfId="1" applyNumberFormat="1" applyFont="1" applyFill="1" applyBorder="1" applyAlignment="1" applyProtection="1">
      <alignment horizontal="center"/>
    </xf>
    <xf numFmtId="3" fontId="2" fillId="2" borderId="36" xfId="1" applyNumberFormat="1" applyFont="1" applyFill="1" applyBorder="1" applyProtection="1"/>
    <xf numFmtId="3" fontId="2" fillId="2" borderId="0" xfId="1" quotePrefix="1" applyNumberFormat="1" applyFont="1" applyFill="1" applyBorder="1" applyAlignment="1" applyProtection="1">
      <alignment horizontal="center"/>
    </xf>
    <xf numFmtId="3" fontId="3" fillId="2" borderId="13" xfId="5" applyNumberFormat="1" applyFont="1" applyFill="1" applyBorder="1" applyProtection="1">
      <protection locked="0"/>
    </xf>
    <xf numFmtId="3" fontId="3" fillId="2" borderId="37" xfId="5" applyNumberFormat="1" applyFont="1" applyFill="1" applyBorder="1" applyProtection="1">
      <protection locked="0"/>
    </xf>
    <xf numFmtId="3" fontId="3" fillId="2" borderId="38" xfId="1" applyNumberFormat="1" applyFont="1" applyFill="1" applyBorder="1" applyProtection="1"/>
    <xf numFmtId="3" fontId="3" fillId="2" borderId="4" xfId="1" applyNumberFormat="1" applyFont="1" applyFill="1" applyBorder="1" applyAlignment="1" applyProtection="1">
      <alignment horizontal="left"/>
    </xf>
    <xf numFmtId="3" fontId="3" fillId="2" borderId="4" xfId="1" quotePrefix="1" applyNumberFormat="1" applyFont="1" applyFill="1" applyBorder="1" applyAlignment="1" applyProtection="1">
      <alignment horizontal="left"/>
    </xf>
    <xf numFmtId="3" fontId="2" fillId="2" borderId="39" xfId="1" applyNumberFormat="1" applyFont="1" applyFill="1" applyBorder="1" applyProtection="1"/>
    <xf numFmtId="3" fontId="3" fillId="2" borderId="40" xfId="1" applyNumberFormat="1" applyFont="1" applyFill="1" applyBorder="1" applyProtection="1"/>
    <xf numFmtId="3" fontId="3" fillId="2" borderId="41" xfId="1" quotePrefix="1" applyNumberFormat="1" applyFont="1" applyFill="1" applyBorder="1" applyAlignment="1" applyProtection="1">
      <alignment horizontal="left"/>
    </xf>
    <xf numFmtId="3" fontId="3" fillId="2" borderId="41" xfId="1" applyNumberFormat="1" applyFont="1" applyFill="1" applyBorder="1" applyProtection="1"/>
    <xf numFmtId="49" fontId="3" fillId="2" borderId="42" xfId="1" applyNumberFormat="1" applyFont="1" applyFill="1" applyBorder="1" applyAlignment="1" applyProtection="1">
      <alignment horizontal="center"/>
    </xf>
    <xf numFmtId="3" fontId="3" fillId="2" borderId="6" xfId="1" applyNumberFormat="1" applyFont="1" applyFill="1" applyBorder="1" applyProtection="1"/>
    <xf numFmtId="3" fontId="2" fillId="2" borderId="43" xfId="1" applyNumberFormat="1" applyFont="1" applyFill="1" applyBorder="1" applyProtection="1"/>
    <xf numFmtId="3" fontId="2" fillId="2" borderId="44" xfId="1" applyNumberFormat="1" applyFont="1" applyFill="1" applyBorder="1" applyAlignment="1" applyProtection="1">
      <alignment horizontal="left"/>
    </xf>
    <xf numFmtId="3" fontId="2" fillId="2" borderId="44" xfId="1" applyNumberFormat="1" applyFont="1" applyFill="1" applyBorder="1" applyProtection="1"/>
    <xf numFmtId="3" fontId="2" fillId="2" borderId="44" xfId="1" applyNumberFormat="1" applyFont="1" applyFill="1" applyBorder="1" applyAlignment="1" applyProtection="1"/>
    <xf numFmtId="3" fontId="2" fillId="2" borderId="45" xfId="1" applyNumberFormat="1" applyFont="1" applyFill="1" applyBorder="1" applyProtection="1"/>
    <xf numFmtId="0" fontId="1" fillId="0" borderId="0" xfId="6"/>
    <xf numFmtId="164" fontId="9" fillId="2" borderId="1" xfId="6" applyNumberFormat="1" applyFont="1" applyFill="1" applyBorder="1" applyProtection="1"/>
    <xf numFmtId="164" fontId="9" fillId="2" borderId="2" xfId="6" applyNumberFormat="1" applyFont="1" applyFill="1" applyBorder="1" applyAlignment="1" applyProtection="1">
      <alignment horizontal="left"/>
    </xf>
    <xf numFmtId="164" fontId="9" fillId="2" borderId="2" xfId="6" applyNumberFormat="1" applyFont="1" applyFill="1" applyBorder="1" applyProtection="1"/>
    <xf numFmtId="164" fontId="9" fillId="2" borderId="2" xfId="6" applyNumberFormat="1" applyFont="1" applyFill="1" applyBorder="1" applyAlignment="1" applyProtection="1">
      <alignment horizontal="center"/>
    </xf>
    <xf numFmtId="164" fontId="9" fillId="2" borderId="3" xfId="6" applyNumberFormat="1" applyFont="1" applyFill="1" applyBorder="1" applyProtection="1"/>
    <xf numFmtId="3" fontId="9" fillId="2" borderId="0" xfId="6" applyNumberFormat="1" applyFont="1" applyFill="1" applyProtection="1"/>
    <xf numFmtId="3" fontId="9" fillId="2" borderId="4" xfId="6" applyNumberFormat="1" applyFont="1" applyFill="1" applyBorder="1" applyProtection="1"/>
    <xf numFmtId="3" fontId="9" fillId="2" borderId="0" xfId="6" applyNumberFormat="1" applyFont="1" applyFill="1" applyBorder="1" applyProtection="1"/>
    <xf numFmtId="3" fontId="10" fillId="2" borderId="0" xfId="6" quotePrefix="1" applyNumberFormat="1" applyFont="1" applyFill="1" applyBorder="1" applyAlignment="1" applyProtection="1">
      <alignment horizontal="left"/>
    </xf>
    <xf numFmtId="3" fontId="9" fillId="2" borderId="0" xfId="6" applyNumberFormat="1" applyFont="1" applyFill="1" applyBorder="1" applyAlignment="1" applyProtection="1">
      <alignment vertical="top" wrapText="1"/>
    </xf>
    <xf numFmtId="3" fontId="9" fillId="2" borderId="5" xfId="6" applyNumberFormat="1" applyFont="1" applyFill="1" applyBorder="1" applyProtection="1"/>
    <xf numFmtId="3" fontId="10" fillId="2" borderId="0" xfId="6" applyNumberFormat="1" applyFont="1" applyFill="1" applyBorder="1" applyProtection="1"/>
    <xf numFmtId="164" fontId="9" fillId="2" borderId="4" xfId="6" applyNumberFormat="1" applyFont="1" applyFill="1" applyBorder="1" applyProtection="1"/>
    <xf numFmtId="164" fontId="9" fillId="2" borderId="0" xfId="6" applyNumberFormat="1" applyFont="1" applyFill="1" applyBorder="1" applyProtection="1"/>
    <xf numFmtId="164" fontId="9" fillId="2" borderId="0" xfId="6" applyNumberFormat="1" applyFont="1" applyFill="1" applyBorder="1" applyAlignment="1" applyProtection="1">
      <alignment horizontal="center"/>
    </xf>
    <xf numFmtId="164" fontId="9" fillId="2" borderId="5" xfId="6" applyNumberFormat="1" applyFont="1" applyFill="1" applyBorder="1" applyProtection="1"/>
    <xf numFmtId="14" fontId="10" fillId="2" borderId="0" xfId="6" applyNumberFormat="1" applyFont="1" applyFill="1" applyBorder="1" applyAlignment="1" applyProtection="1">
      <alignment horizontal="center" vertical="top" wrapText="1"/>
    </xf>
    <xf numFmtId="164" fontId="9" fillId="2" borderId="0" xfId="6" applyNumberFormat="1" applyFont="1" applyFill="1" applyBorder="1" applyAlignment="1" applyProtection="1">
      <alignment horizontal="center" vertical="top" wrapText="1"/>
    </xf>
    <xf numFmtId="164" fontId="9" fillId="2" borderId="7" xfId="6" applyNumberFormat="1" applyFont="1" applyFill="1" applyBorder="1" applyProtection="1"/>
    <xf numFmtId="164" fontId="9" fillId="2" borderId="8" xfId="6" applyNumberFormat="1" applyFont="1" applyFill="1" applyBorder="1" applyAlignment="1" applyProtection="1">
      <alignment horizontal="left"/>
    </xf>
    <xf numFmtId="164" fontId="9" fillId="2" borderId="8" xfId="6" applyNumberFormat="1" applyFont="1" applyFill="1" applyBorder="1" applyProtection="1"/>
    <xf numFmtId="164" fontId="9" fillId="2" borderId="46" xfId="6" applyNumberFormat="1" applyFont="1" applyFill="1" applyBorder="1" applyProtection="1"/>
    <xf numFmtId="164" fontId="9" fillId="2" borderId="46" xfId="6" applyNumberFormat="1" applyFont="1" applyFill="1" applyBorder="1" applyAlignment="1" applyProtection="1">
      <alignment horizontal="center"/>
    </xf>
    <xf numFmtId="164" fontId="9" fillId="2" borderId="47" xfId="6" applyNumberFormat="1" applyFont="1" applyFill="1" applyBorder="1" applyAlignment="1" applyProtection="1">
      <alignment horizontal="center"/>
    </xf>
    <xf numFmtId="164" fontId="9" fillId="2" borderId="8" xfId="6" applyNumberFormat="1" applyFont="1" applyFill="1" applyBorder="1" applyAlignment="1" applyProtection="1">
      <alignment horizontal="center"/>
    </xf>
    <xf numFmtId="164" fontId="9" fillId="2" borderId="48" xfId="6" applyNumberFormat="1" applyFont="1" applyFill="1" applyBorder="1" applyAlignment="1" applyProtection="1">
      <alignment horizontal="center"/>
    </xf>
    <xf numFmtId="164" fontId="10" fillId="2" borderId="0" xfId="6" applyNumberFormat="1" applyFont="1" applyFill="1" applyBorder="1" applyProtection="1"/>
    <xf numFmtId="164" fontId="10" fillId="2" borderId="4" xfId="6" applyNumberFormat="1" applyFont="1" applyFill="1" applyBorder="1" applyProtection="1"/>
    <xf numFmtId="49" fontId="10" fillId="2" borderId="49" xfId="6" applyNumberFormat="1" applyFont="1" applyFill="1" applyBorder="1" applyAlignment="1" applyProtection="1">
      <alignment horizontal="center"/>
    </xf>
    <xf numFmtId="164" fontId="10" fillId="2" borderId="49" xfId="6" applyNumberFormat="1" applyFont="1" applyFill="1" applyBorder="1" applyProtection="1"/>
    <xf numFmtId="164" fontId="10" fillId="2" borderId="5" xfId="6" applyNumberFormat="1" applyFont="1" applyFill="1" applyBorder="1" applyProtection="1"/>
    <xf numFmtId="49" fontId="9" fillId="2" borderId="50" xfId="6" applyNumberFormat="1" applyFont="1" applyFill="1" applyBorder="1" applyAlignment="1" applyProtection="1">
      <alignment horizontal="center"/>
    </xf>
    <xf numFmtId="165" fontId="9" fillId="0" borderId="51" xfId="0" applyNumberFormat="1" applyFont="1" applyBorder="1"/>
    <xf numFmtId="164" fontId="9" fillId="2" borderId="52" xfId="6" applyNumberFormat="1" applyFont="1" applyFill="1" applyBorder="1" applyProtection="1"/>
    <xf numFmtId="165" fontId="9" fillId="0" borderId="53" xfId="0" applyNumberFormat="1" applyFont="1" applyBorder="1"/>
    <xf numFmtId="164" fontId="9" fillId="2" borderId="0" xfId="6" quotePrefix="1" applyNumberFormat="1" applyFont="1" applyFill="1" applyBorder="1" applyAlignment="1" applyProtection="1">
      <alignment horizontal="left"/>
    </xf>
    <xf numFmtId="164" fontId="10" fillId="2" borderId="0" xfId="6" applyNumberFormat="1" applyFont="1" applyFill="1" applyBorder="1" applyAlignment="1" applyProtection="1">
      <alignment horizontal="left"/>
    </xf>
    <xf numFmtId="49" fontId="10" fillId="2" borderId="54" xfId="6" applyNumberFormat="1" applyFont="1" applyFill="1" applyBorder="1" applyAlignment="1" applyProtection="1">
      <alignment horizontal="center"/>
    </xf>
    <xf numFmtId="164" fontId="10" fillId="2" borderId="54" xfId="6" applyNumberFormat="1" applyFont="1" applyFill="1" applyBorder="1" applyProtection="1">
      <protection locked="0"/>
    </xf>
    <xf numFmtId="164" fontId="10" fillId="2" borderId="55" xfId="6" applyNumberFormat="1" applyFont="1" applyFill="1" applyBorder="1" applyProtection="1">
      <protection locked="0"/>
    </xf>
    <xf numFmtId="164" fontId="10" fillId="2" borderId="56" xfId="6" applyNumberFormat="1" applyFont="1" applyFill="1" applyBorder="1" applyProtection="1"/>
    <xf numFmtId="49" fontId="10" fillId="2" borderId="57" xfId="6" applyNumberFormat="1" applyFont="1" applyFill="1" applyBorder="1" applyAlignment="1" applyProtection="1">
      <alignment horizontal="center"/>
    </xf>
    <xf numFmtId="164" fontId="10" fillId="2" borderId="57" xfId="6" applyNumberFormat="1" applyFont="1" applyFill="1" applyBorder="1" applyProtection="1"/>
    <xf numFmtId="164" fontId="9" fillId="2" borderId="50" xfId="6" applyNumberFormat="1" applyFont="1" applyFill="1" applyBorder="1" applyProtection="1">
      <protection locked="0"/>
    </xf>
    <xf numFmtId="164" fontId="9" fillId="2" borderId="15" xfId="6" applyNumberFormat="1" applyFont="1" applyFill="1" applyBorder="1" applyProtection="1">
      <protection locked="0"/>
    </xf>
    <xf numFmtId="164" fontId="9" fillId="2" borderId="50" xfId="6" applyNumberFormat="1" applyFont="1" applyFill="1" applyBorder="1" applyProtection="1"/>
    <xf numFmtId="164" fontId="9" fillId="2" borderId="0" xfId="6" applyNumberFormat="1" applyFont="1" applyFill="1" applyBorder="1" applyAlignment="1" applyProtection="1">
      <alignment horizontal="left"/>
    </xf>
    <xf numFmtId="49" fontId="9" fillId="2" borderId="58" xfId="6" applyNumberFormat="1" applyFont="1" applyFill="1" applyBorder="1" applyAlignment="1" applyProtection="1">
      <alignment horizontal="center"/>
    </xf>
    <xf numFmtId="164" fontId="9" fillId="2" borderId="59" xfId="6" applyNumberFormat="1" applyFont="1" applyFill="1" applyBorder="1" applyProtection="1">
      <protection locked="0"/>
    </xf>
    <xf numFmtId="164" fontId="9" fillId="2" borderId="33" xfId="6" applyNumberFormat="1" applyFont="1" applyFill="1" applyBorder="1" applyProtection="1">
      <protection locked="0"/>
    </xf>
    <xf numFmtId="164" fontId="9" fillId="2" borderId="60" xfId="6" applyNumberFormat="1" applyFont="1" applyFill="1" applyBorder="1" applyProtection="1"/>
    <xf numFmtId="49" fontId="9" fillId="2" borderId="59" xfId="6" applyNumberFormat="1" applyFont="1" applyFill="1" applyBorder="1" applyAlignment="1" applyProtection="1">
      <alignment horizontal="center"/>
    </xf>
    <xf numFmtId="164" fontId="10" fillId="2" borderId="49" xfId="6" applyNumberFormat="1" applyFont="1" applyFill="1" applyBorder="1" applyProtection="1">
      <protection locked="0"/>
    </xf>
    <xf numFmtId="164" fontId="10" fillId="2" borderId="13" xfId="6" applyNumberFormat="1" applyFont="1" applyFill="1" applyBorder="1" applyProtection="1">
      <protection locked="0"/>
    </xf>
    <xf numFmtId="164" fontId="10" fillId="2" borderId="61" xfId="6" applyNumberFormat="1" applyFont="1" applyFill="1" applyBorder="1" applyProtection="1"/>
    <xf numFmtId="164" fontId="10" fillId="2" borderId="0" xfId="6" quotePrefix="1" applyNumberFormat="1" applyFont="1" applyFill="1" applyBorder="1" applyAlignment="1" applyProtection="1">
      <alignment horizontal="left"/>
    </xf>
    <xf numFmtId="164" fontId="9" fillId="2" borderId="58" xfId="6" applyNumberFormat="1" applyFont="1" applyFill="1" applyBorder="1" applyProtection="1">
      <protection locked="0"/>
    </xf>
    <xf numFmtId="164" fontId="9" fillId="2" borderId="62" xfId="6" applyNumberFormat="1" applyFont="1" applyFill="1" applyBorder="1" applyProtection="1">
      <protection locked="0"/>
    </xf>
    <xf numFmtId="49" fontId="9" fillId="2" borderId="63" xfId="6" applyNumberFormat="1" applyFont="1" applyFill="1" applyBorder="1" applyAlignment="1" applyProtection="1">
      <alignment horizontal="center"/>
    </xf>
    <xf numFmtId="164" fontId="9" fillId="2" borderId="63" xfId="6" applyNumberFormat="1" applyFont="1" applyFill="1" applyBorder="1" applyProtection="1">
      <protection locked="0"/>
    </xf>
    <xf numFmtId="164" fontId="9" fillId="2" borderId="64" xfId="6" applyNumberFormat="1" applyFont="1" applyFill="1" applyBorder="1" applyProtection="1">
      <protection locked="0"/>
    </xf>
    <xf numFmtId="49" fontId="9" fillId="2" borderId="65" xfId="6" applyNumberFormat="1" applyFont="1" applyFill="1" applyBorder="1" applyAlignment="1" applyProtection="1">
      <alignment horizontal="center"/>
    </xf>
    <xf numFmtId="164" fontId="9" fillId="2" borderId="65" xfId="6" applyNumberFormat="1" applyFont="1" applyFill="1" applyBorder="1" applyProtection="1">
      <protection locked="0"/>
    </xf>
    <xf numFmtId="164" fontId="9" fillId="2" borderId="66" xfId="6" applyNumberFormat="1" applyFont="1" applyFill="1" applyBorder="1" applyProtection="1">
      <protection locked="0"/>
    </xf>
    <xf numFmtId="164" fontId="9" fillId="2" borderId="0" xfId="6" quotePrefix="1" applyNumberFormat="1" applyFont="1" applyFill="1" applyBorder="1" applyAlignment="1" applyProtection="1">
      <alignment horizontal="center"/>
    </xf>
    <xf numFmtId="49" fontId="9" fillId="2" borderId="67" xfId="6" applyNumberFormat="1" applyFont="1" applyFill="1" applyBorder="1" applyAlignment="1" applyProtection="1">
      <alignment horizontal="center"/>
    </xf>
    <xf numFmtId="164" fontId="9" fillId="2" borderId="67" xfId="6" applyNumberFormat="1" applyFont="1" applyFill="1" applyBorder="1" applyProtection="1">
      <protection locked="0"/>
    </xf>
    <xf numFmtId="164" fontId="9" fillId="2" borderId="0" xfId="6" applyNumberFormat="1" applyFont="1" applyFill="1" applyBorder="1" applyProtection="1">
      <protection locked="0"/>
    </xf>
    <xf numFmtId="164" fontId="9" fillId="2" borderId="68" xfId="6" applyNumberFormat="1" applyFont="1" applyFill="1" applyBorder="1" applyProtection="1"/>
    <xf numFmtId="49" fontId="10" fillId="2" borderId="69" xfId="6" applyNumberFormat="1" applyFont="1" applyFill="1" applyBorder="1" applyAlignment="1" applyProtection="1">
      <alignment horizontal="center"/>
    </xf>
    <xf numFmtId="164" fontId="10" fillId="2" borderId="69" xfId="6" applyNumberFormat="1" applyFont="1" applyFill="1" applyBorder="1" applyProtection="1"/>
    <xf numFmtId="164" fontId="9" fillId="2" borderId="70" xfId="6" applyNumberFormat="1" applyFont="1" applyFill="1" applyBorder="1" applyProtection="1"/>
    <xf numFmtId="49" fontId="9" fillId="2" borderId="49" xfId="6" applyNumberFormat="1" applyFont="1" applyFill="1" applyBorder="1" applyAlignment="1" applyProtection="1">
      <alignment horizontal="center"/>
    </xf>
    <xf numFmtId="164" fontId="9" fillId="2" borderId="49" xfId="6" applyNumberFormat="1" applyFont="1" applyFill="1" applyBorder="1" applyProtection="1">
      <protection locked="0"/>
    </xf>
    <xf numFmtId="164" fontId="9" fillId="2" borderId="13" xfId="6" applyNumberFormat="1" applyFont="1" applyFill="1" applyBorder="1" applyProtection="1">
      <protection locked="0"/>
    </xf>
    <xf numFmtId="164" fontId="9" fillId="2" borderId="61" xfId="6" applyNumberFormat="1" applyFont="1" applyFill="1" applyBorder="1" applyProtection="1"/>
    <xf numFmtId="164" fontId="9" fillId="2" borderId="71" xfId="6" applyNumberFormat="1" applyFont="1" applyFill="1" applyBorder="1" applyProtection="1">
      <protection locked="0"/>
    </xf>
    <xf numFmtId="164" fontId="9" fillId="2" borderId="72" xfId="6" applyNumberFormat="1" applyFont="1" applyFill="1" applyBorder="1" applyProtection="1"/>
    <xf numFmtId="164" fontId="10" fillId="2" borderId="73" xfId="6" applyNumberFormat="1" applyFont="1" applyFill="1" applyBorder="1" applyProtection="1"/>
    <xf numFmtId="164" fontId="10" fillId="2" borderId="6" xfId="6" applyNumberFormat="1" applyFont="1" applyFill="1" applyBorder="1" applyAlignment="1" applyProtection="1">
      <alignment horizontal="left"/>
    </xf>
    <xf numFmtId="164" fontId="10" fillId="2" borderId="6" xfId="6" applyNumberFormat="1" applyFont="1" applyFill="1" applyBorder="1" applyProtection="1"/>
    <xf numFmtId="164" fontId="10" fillId="2" borderId="74" xfId="6" applyNumberFormat="1" applyFont="1" applyFill="1" applyBorder="1" applyProtection="1"/>
    <xf numFmtId="166" fontId="10" fillId="2" borderId="69" xfId="6" applyNumberFormat="1" applyFont="1" applyFill="1" applyBorder="1" applyAlignment="1" applyProtection="1">
      <alignment horizontal="center"/>
    </xf>
    <xf numFmtId="164" fontId="9" fillId="2" borderId="43" xfId="6" applyNumberFormat="1" applyFont="1" applyFill="1" applyBorder="1" applyProtection="1"/>
    <xf numFmtId="164" fontId="9" fillId="2" borderId="44" xfId="6" applyNumberFormat="1" applyFont="1" applyFill="1" applyBorder="1" applyAlignment="1" applyProtection="1">
      <alignment horizontal="left"/>
    </xf>
    <xf numFmtId="164" fontId="9" fillId="2" borderId="44" xfId="6" applyNumberFormat="1" applyFont="1" applyFill="1" applyBorder="1" applyProtection="1"/>
    <xf numFmtId="164" fontId="9" fillId="2" borderId="44" xfId="6" applyNumberFormat="1" applyFont="1" applyFill="1" applyBorder="1" applyAlignment="1" applyProtection="1">
      <alignment horizontal="center"/>
    </xf>
    <xf numFmtId="164" fontId="9" fillId="2" borderId="45" xfId="6" applyNumberFormat="1" applyFont="1" applyFill="1" applyBorder="1" applyProtection="1"/>
    <xf numFmtId="0" fontId="1" fillId="0" borderId="0" xfId="7"/>
    <xf numFmtId="0" fontId="10" fillId="2" borderId="44" xfId="7" applyFont="1" applyFill="1" applyBorder="1" applyAlignment="1" applyProtection="1">
      <alignment horizontal="right"/>
      <protection locked="0"/>
    </xf>
    <xf numFmtId="0" fontId="10" fillId="3" borderId="1" xfId="7" applyFont="1" applyFill="1" applyBorder="1" applyProtection="1"/>
    <xf numFmtId="0" fontId="9" fillId="3" borderId="2" xfId="7" applyFont="1" applyFill="1" applyBorder="1" applyAlignment="1" applyProtection="1">
      <alignment horizontal="left"/>
    </xf>
    <xf numFmtId="0" fontId="9" fillId="3" borderId="2" xfId="7" applyFont="1" applyFill="1" applyBorder="1" applyProtection="1"/>
    <xf numFmtId="49" fontId="9" fillId="3" borderId="2" xfId="7" applyNumberFormat="1" applyFont="1" applyFill="1" applyBorder="1" applyAlignment="1" applyProtection="1">
      <alignment horizontal="center"/>
    </xf>
    <xf numFmtId="164" fontId="9" fillId="3" borderId="2" xfId="7" applyNumberFormat="1" applyFont="1" applyFill="1" applyBorder="1" applyProtection="1">
      <protection locked="0"/>
    </xf>
    <xf numFmtId="164" fontId="10" fillId="3" borderId="2" xfId="7" applyNumberFormat="1" applyFont="1" applyFill="1" applyBorder="1" applyAlignment="1" applyProtection="1">
      <alignment horizontal="right"/>
      <protection locked="0"/>
    </xf>
    <xf numFmtId="0" fontId="9" fillId="3" borderId="3" xfId="7" applyFont="1" applyFill="1" applyBorder="1" applyProtection="1">
      <protection locked="0"/>
    </xf>
    <xf numFmtId="0" fontId="10" fillId="2" borderId="1" xfId="7" applyFont="1" applyFill="1" applyBorder="1" applyProtection="1"/>
    <xf numFmtId="0" fontId="9" fillId="2" borderId="2" xfId="7" applyFont="1" applyFill="1" applyBorder="1" applyProtection="1"/>
    <xf numFmtId="49" fontId="9" fillId="2" borderId="2" xfId="7" applyNumberFormat="1" applyFont="1" applyFill="1" applyBorder="1" applyAlignment="1" applyProtection="1">
      <alignment horizontal="center"/>
    </xf>
    <xf numFmtId="164" fontId="9" fillId="2" borderId="2" xfId="7" applyNumberFormat="1" applyFont="1" applyFill="1" applyBorder="1" applyProtection="1">
      <protection locked="0"/>
    </xf>
    <xf numFmtId="0" fontId="9" fillId="2" borderId="3" xfId="7" applyFont="1" applyFill="1" applyBorder="1" applyProtection="1">
      <protection locked="0"/>
    </xf>
    <xf numFmtId="0" fontId="9" fillId="2" borderId="5" xfId="7" applyFont="1" applyFill="1" applyBorder="1" applyProtection="1">
      <protection locked="0"/>
    </xf>
    <xf numFmtId="0" fontId="10" fillId="2" borderId="4" xfId="7" applyFont="1" applyFill="1" applyBorder="1" applyProtection="1"/>
    <xf numFmtId="0" fontId="9" fillId="2" borderId="0" xfId="7" applyFont="1" applyFill="1" applyBorder="1" applyProtection="1"/>
    <xf numFmtId="0" fontId="9" fillId="2" borderId="0" xfId="7" applyFont="1" applyFill="1" applyAlignment="1" applyProtection="1">
      <alignment wrapText="1"/>
    </xf>
    <xf numFmtId="164" fontId="9" fillId="2" borderId="0" xfId="7" applyNumberFormat="1" applyFont="1" applyFill="1" applyBorder="1" applyProtection="1">
      <protection locked="0"/>
    </xf>
    <xf numFmtId="49" fontId="10" fillId="2" borderId="0" xfId="7" applyNumberFormat="1" applyFont="1" applyFill="1" applyBorder="1" applyAlignment="1" applyProtection="1">
      <alignment horizontal="center"/>
    </xf>
    <xf numFmtId="49" fontId="9" fillId="2" borderId="0" xfId="7" applyNumberFormat="1" applyFont="1" applyFill="1" applyBorder="1" applyAlignment="1" applyProtection="1">
      <alignment horizontal="center"/>
    </xf>
    <xf numFmtId="164" fontId="10" fillId="2" borderId="0" xfId="7" applyNumberFormat="1" applyFont="1" applyFill="1" applyBorder="1" applyAlignment="1" applyProtection="1">
      <alignment horizontal="center"/>
      <protection locked="0"/>
    </xf>
    <xf numFmtId="0" fontId="9" fillId="2" borderId="5" xfId="7" applyFont="1" applyFill="1" applyBorder="1" applyAlignment="1" applyProtection="1">
      <alignment horizontal="center"/>
      <protection locked="0"/>
    </xf>
    <xf numFmtId="0" fontId="10" fillId="2" borderId="0" xfId="7" applyFont="1" applyFill="1" applyBorder="1" applyProtection="1"/>
    <xf numFmtId="14" fontId="10" fillId="2" borderId="0" xfId="7" applyNumberFormat="1" applyFont="1" applyFill="1" applyBorder="1" applyAlignment="1" applyProtection="1">
      <alignment horizontal="center" vertical="top" wrapText="1"/>
    </xf>
    <xf numFmtId="49" fontId="9" fillId="2" borderId="75" xfId="7" applyNumberFormat="1" applyFont="1" applyFill="1" applyBorder="1" applyAlignment="1" applyProtection="1">
      <alignment horizontal="center"/>
    </xf>
    <xf numFmtId="164" fontId="9" fillId="2" borderId="75" xfId="7" applyNumberFormat="1" applyFont="1" applyFill="1" applyBorder="1" applyAlignment="1" applyProtection="1">
      <alignment horizontal="center"/>
      <protection locked="0"/>
    </xf>
    <xf numFmtId="49" fontId="9" fillId="2" borderId="76" xfId="7" applyNumberFormat="1" applyFont="1" applyFill="1" applyBorder="1" applyAlignment="1" applyProtection="1">
      <alignment horizontal="center"/>
    </xf>
    <xf numFmtId="164" fontId="10" fillId="2" borderId="77" xfId="7" applyNumberFormat="1" applyFont="1" applyFill="1" applyBorder="1" applyProtection="1"/>
    <xf numFmtId="0" fontId="9" fillId="2" borderId="0" xfId="7" applyFont="1" applyFill="1" applyBorder="1" applyAlignment="1" applyProtection="1">
      <alignment horizontal="center"/>
    </xf>
    <xf numFmtId="49" fontId="9" fillId="2" borderId="78" xfId="7" applyNumberFormat="1" applyFont="1" applyFill="1" applyBorder="1" applyAlignment="1" applyProtection="1">
      <alignment horizontal="center"/>
    </xf>
    <xf numFmtId="164" fontId="10" fillId="2" borderId="79" xfId="7" applyNumberFormat="1" applyFont="1" applyFill="1" applyBorder="1" applyProtection="1"/>
    <xf numFmtId="0" fontId="9" fillId="2" borderId="0" xfId="7" applyFont="1" applyFill="1" applyBorder="1" applyAlignment="1" applyProtection="1">
      <alignment horizontal="left"/>
    </xf>
    <xf numFmtId="49" fontId="9" fillId="2" borderId="80" xfId="7" applyNumberFormat="1" applyFont="1" applyFill="1" applyBorder="1" applyAlignment="1" applyProtection="1">
      <alignment horizontal="center"/>
    </xf>
    <xf numFmtId="164" fontId="10" fillId="2" borderId="81" xfId="7" applyNumberFormat="1" applyFont="1" applyFill="1" applyBorder="1" applyProtection="1"/>
    <xf numFmtId="49" fontId="9" fillId="2" borderId="82" xfId="7" applyNumberFormat="1" applyFont="1" applyFill="1" applyBorder="1" applyAlignment="1" applyProtection="1">
      <alignment horizontal="center"/>
    </xf>
    <xf numFmtId="164" fontId="11" fillId="0" borderId="83" xfId="6" applyNumberFormat="1" applyFont="1" applyFill="1" applyBorder="1" applyProtection="1">
      <protection locked="0"/>
    </xf>
    <xf numFmtId="0" fontId="9" fillId="2" borderId="0" xfId="7" quotePrefix="1" applyFont="1" applyFill="1" applyBorder="1" applyAlignment="1" applyProtection="1">
      <alignment horizontal="left"/>
    </xf>
    <xf numFmtId="164" fontId="12" fillId="0" borderId="83" xfId="6" applyNumberFormat="1" applyFont="1" applyFill="1" applyBorder="1" applyProtection="1">
      <protection locked="0"/>
    </xf>
    <xf numFmtId="164" fontId="11" fillId="0" borderId="84" xfId="6" applyNumberFormat="1" applyFont="1" applyFill="1" applyBorder="1" applyProtection="1">
      <protection locked="0"/>
    </xf>
    <xf numFmtId="164" fontId="11" fillId="0" borderId="85" xfId="6" applyNumberFormat="1" applyFont="1" applyFill="1" applyBorder="1" applyProtection="1">
      <protection locked="0"/>
    </xf>
    <xf numFmtId="49" fontId="9" fillId="2" borderId="87" xfId="7" applyNumberFormat="1" applyFont="1" applyFill="1" applyBorder="1" applyAlignment="1" applyProtection="1">
      <alignment horizontal="center"/>
    </xf>
    <xf numFmtId="164" fontId="9" fillId="2" borderId="88" xfId="7" applyNumberFormat="1" applyFont="1" applyFill="1" applyBorder="1" applyProtection="1">
      <protection locked="0"/>
    </xf>
    <xf numFmtId="0" fontId="10" fillId="2" borderId="4" xfId="7" quotePrefix="1" applyFont="1" applyFill="1" applyBorder="1" applyAlignment="1" applyProtection="1">
      <alignment horizontal="left"/>
    </xf>
    <xf numFmtId="0" fontId="10" fillId="2" borderId="0" xfId="7" quotePrefix="1" applyFont="1" applyFill="1" applyBorder="1" applyAlignment="1" applyProtection="1">
      <alignment horizontal="left"/>
    </xf>
    <xf numFmtId="165" fontId="12" fillId="2" borderId="89" xfId="6" applyNumberFormat="1" applyFont="1" applyFill="1" applyBorder="1" applyProtection="1">
      <protection locked="0"/>
    </xf>
    <xf numFmtId="165" fontId="12" fillId="0" borderId="90" xfId="6" applyNumberFormat="1" applyFont="1" applyFill="1" applyBorder="1" applyProtection="1">
      <protection locked="0"/>
    </xf>
    <xf numFmtId="165" fontId="12" fillId="0" borderId="85" xfId="6" applyNumberFormat="1" applyFont="1" applyFill="1" applyBorder="1" applyProtection="1">
      <protection locked="0"/>
    </xf>
    <xf numFmtId="165" fontId="12" fillId="0" borderId="91" xfId="6" applyNumberFormat="1" applyFont="1" applyFill="1" applyBorder="1" applyProtection="1">
      <protection locked="0"/>
    </xf>
    <xf numFmtId="164" fontId="10" fillId="2" borderId="79" xfId="7" applyNumberFormat="1" applyFont="1" applyFill="1" applyBorder="1" applyProtection="1">
      <protection locked="0"/>
    </xf>
    <xf numFmtId="164" fontId="11" fillId="0" borderId="90" xfId="0" applyNumberFormat="1" applyFont="1" applyFill="1" applyBorder="1" applyProtection="1">
      <protection locked="0"/>
    </xf>
    <xf numFmtId="0" fontId="10" fillId="2" borderId="0" xfId="7" applyFont="1" applyFill="1" applyBorder="1" applyAlignment="1" applyProtection="1">
      <alignment horizontal="left"/>
    </xf>
    <xf numFmtId="49" fontId="9" fillId="2" borderId="93" xfId="7" applyNumberFormat="1" applyFont="1" applyFill="1" applyBorder="1" applyAlignment="1" applyProtection="1">
      <alignment horizontal="center"/>
    </xf>
    <xf numFmtId="164" fontId="10" fillId="2" borderId="94" xfId="7" applyNumberFormat="1" applyFont="1" applyFill="1" applyBorder="1" applyProtection="1"/>
    <xf numFmtId="164" fontId="12" fillId="0" borderId="86" xfId="0" applyNumberFormat="1" applyFont="1" applyFill="1" applyBorder="1" applyProtection="1">
      <protection locked="0"/>
    </xf>
    <xf numFmtId="164" fontId="12" fillId="0" borderId="86" xfId="6" applyNumberFormat="1" applyFont="1" applyFill="1" applyBorder="1" applyProtection="1">
      <protection locked="0"/>
    </xf>
    <xf numFmtId="164" fontId="11" fillId="0" borderId="90" xfId="6" applyNumberFormat="1" applyFont="1" applyFill="1" applyBorder="1" applyProtection="1">
      <protection locked="0"/>
    </xf>
    <xf numFmtId="164" fontId="12" fillId="0" borderId="92" xfId="6" applyNumberFormat="1" applyFont="1" applyFill="1" applyBorder="1" applyProtection="1">
      <protection locked="0"/>
    </xf>
    <xf numFmtId="164" fontId="10" fillId="2" borderId="94" xfId="7" applyNumberFormat="1" applyFont="1" applyFill="1" applyBorder="1" applyProtection="1">
      <protection locked="0"/>
    </xf>
    <xf numFmtId="164" fontId="10" fillId="2" borderId="77" xfId="7" applyNumberFormat="1" applyFont="1" applyFill="1" applyBorder="1" applyProtection="1">
      <protection locked="0"/>
    </xf>
    <xf numFmtId="49" fontId="9" fillId="2" borderId="95" xfId="7" applyNumberFormat="1" applyFont="1" applyFill="1" applyBorder="1" applyAlignment="1" applyProtection="1">
      <alignment horizontal="center"/>
    </xf>
    <xf numFmtId="164" fontId="9" fillId="2" borderId="96" xfId="7" applyNumberFormat="1" applyFont="1" applyFill="1" applyBorder="1" applyProtection="1">
      <protection locked="0"/>
    </xf>
    <xf numFmtId="0" fontId="9" fillId="2" borderId="97" xfId="7" applyFont="1" applyFill="1" applyBorder="1" applyProtection="1">
      <protection locked="0"/>
    </xf>
    <xf numFmtId="164" fontId="9" fillId="2" borderId="0" xfId="7" applyNumberFormat="1" applyFont="1" applyFill="1" applyBorder="1" applyAlignment="1" applyProtection="1">
      <alignment horizontal="center"/>
      <protection locked="0"/>
    </xf>
    <xf numFmtId="0" fontId="10" fillId="3" borderId="98" xfId="7" applyFont="1" applyFill="1" applyBorder="1" applyProtection="1"/>
    <xf numFmtId="0" fontId="9" fillId="3" borderId="99" xfId="7" applyFont="1" applyFill="1" applyBorder="1" applyAlignment="1" applyProtection="1">
      <alignment horizontal="left"/>
    </xf>
    <xf numFmtId="0" fontId="9" fillId="3" borderId="99" xfId="7" applyFont="1" applyFill="1" applyBorder="1" applyProtection="1"/>
    <xf numFmtId="49" fontId="9" fillId="3" borderId="99" xfId="7" applyNumberFormat="1" applyFont="1" applyFill="1" applyBorder="1" applyAlignment="1" applyProtection="1">
      <alignment horizontal="center"/>
    </xf>
    <xf numFmtId="164" fontId="9" fillId="3" borderId="99" xfId="7" applyNumberFormat="1" applyFont="1" applyFill="1" applyBorder="1" applyProtection="1">
      <protection locked="0"/>
    </xf>
    <xf numFmtId="0" fontId="9" fillId="3" borderId="100" xfId="7" applyFont="1" applyFill="1" applyBorder="1" applyProtection="1">
      <protection locked="0"/>
    </xf>
    <xf numFmtId="0" fontId="13" fillId="0" borderId="0" xfId="0" applyFont="1"/>
    <xf numFmtId="0" fontId="4" fillId="0" borderId="0" xfId="1" applyFont="1"/>
    <xf numFmtId="165" fontId="9" fillId="0" borderId="18" xfId="3" applyNumberFormat="1" applyFont="1" applyBorder="1" applyAlignment="1" applyProtection="1">
      <alignment horizontal="right"/>
      <protection locked="0"/>
    </xf>
    <xf numFmtId="165" fontId="9" fillId="0" borderId="19" xfId="3" applyNumberFormat="1" applyFont="1" applyBorder="1" applyAlignment="1" applyProtection="1">
      <alignment horizontal="right"/>
      <protection locked="0"/>
    </xf>
    <xf numFmtId="165" fontId="9" fillId="0" borderId="15" xfId="4" applyNumberFormat="1" applyFont="1" applyFill="1" applyBorder="1" applyProtection="1">
      <protection locked="0"/>
    </xf>
    <xf numFmtId="165" fontId="9" fillId="0" borderId="16" xfId="4" applyNumberFormat="1" applyFont="1" applyFill="1" applyBorder="1" applyProtection="1">
      <protection locked="0"/>
    </xf>
    <xf numFmtId="165" fontId="9" fillId="0" borderId="23" xfId="4" applyNumberFormat="1" applyFont="1" applyFill="1" applyBorder="1" applyProtection="1">
      <protection locked="0"/>
    </xf>
    <xf numFmtId="165" fontId="9" fillId="0" borderId="24" xfId="4" applyNumberFormat="1" applyFont="1" applyFill="1" applyBorder="1" applyProtection="1">
      <protection locked="0"/>
    </xf>
    <xf numFmtId="165" fontId="9" fillId="0" borderId="27" xfId="4" applyNumberFormat="1" applyFont="1" applyFill="1" applyBorder="1" applyProtection="1">
      <protection locked="0"/>
    </xf>
    <xf numFmtId="165" fontId="9" fillId="0" borderId="28" xfId="4" applyNumberFormat="1" applyFont="1" applyFill="1" applyBorder="1" applyProtection="1">
      <protection locked="0"/>
    </xf>
    <xf numFmtId="167" fontId="12" fillId="0" borderId="0" xfId="2" applyNumberFormat="1" applyFont="1" applyFill="1"/>
    <xf numFmtId="164" fontId="15" fillId="0" borderId="0" xfId="2" applyFont="1"/>
    <xf numFmtId="167" fontId="12" fillId="0" borderId="0" xfId="2" applyNumberFormat="1" applyFont="1" applyFill="1" applyAlignment="1">
      <alignment horizontal="left"/>
    </xf>
    <xf numFmtId="165" fontId="12" fillId="0" borderId="0" xfId="0" applyNumberFormat="1" applyFont="1"/>
    <xf numFmtId="0" fontId="12" fillId="0" borderId="0" xfId="0" applyFont="1"/>
    <xf numFmtId="167" fontId="16" fillId="0" borderId="0" xfId="2" applyNumberFormat="1" applyFont="1" applyFill="1"/>
    <xf numFmtId="165" fontId="12" fillId="0" borderId="0" xfId="2" applyNumberFormat="1" applyFont="1" applyFill="1"/>
    <xf numFmtId="0" fontId="11" fillId="0" borderId="0" xfId="0" applyFont="1"/>
    <xf numFmtId="4" fontId="17" fillId="0" borderId="0" xfId="2" applyNumberFormat="1" applyFont="1" applyFill="1"/>
    <xf numFmtId="167" fontId="11" fillId="0" borderId="0" xfId="2" applyNumberFormat="1" applyFont="1" applyFill="1"/>
    <xf numFmtId="167" fontId="11" fillId="0" borderId="0" xfId="2" applyNumberFormat="1" applyFont="1" applyFill="1" applyAlignment="1"/>
    <xf numFmtId="165" fontId="11" fillId="0" borderId="0" xfId="2" applyNumberFormat="1" applyFont="1" applyFill="1"/>
    <xf numFmtId="165" fontId="11" fillId="0" borderId="0" xfId="0" applyNumberFormat="1" applyFont="1"/>
    <xf numFmtId="0" fontId="14" fillId="0" borderId="0" xfId="0" applyFont="1"/>
    <xf numFmtId="167" fontId="12" fillId="0" borderId="0" xfId="2" applyNumberFormat="1" applyFont="1" applyFill="1" applyAlignment="1"/>
    <xf numFmtId="0" fontId="18" fillId="0" borderId="0" xfId="0" applyFont="1"/>
    <xf numFmtId="165" fontId="10" fillId="2" borderId="77" xfId="7" applyNumberFormat="1" applyFont="1" applyFill="1" applyBorder="1" applyProtection="1"/>
    <xf numFmtId="164" fontId="10" fillId="2" borderId="77" xfId="5" applyNumberFormat="1" applyFont="1" applyFill="1" applyBorder="1" applyProtection="1"/>
    <xf numFmtId="164" fontId="10" fillId="2" borderId="79" xfId="5" applyNumberFormat="1" applyFont="1" applyFill="1" applyBorder="1" applyProtection="1"/>
    <xf numFmtId="164" fontId="10" fillId="2" borderId="81" xfId="5" applyNumberFormat="1" applyFont="1" applyFill="1" applyBorder="1" applyProtection="1"/>
    <xf numFmtId="164" fontId="9" fillId="2" borderId="101" xfId="5" applyNumberFormat="1" applyFont="1" applyFill="1" applyBorder="1" applyProtection="1">
      <protection locked="0"/>
    </xf>
    <xf numFmtId="164" fontId="10" fillId="2" borderId="81" xfId="5" applyNumberFormat="1" applyFont="1" applyFill="1" applyBorder="1" applyProtection="1">
      <protection locked="0"/>
    </xf>
    <xf numFmtId="164" fontId="10" fillId="2" borderId="79" xfId="5" applyNumberFormat="1" applyFont="1" applyFill="1" applyBorder="1" applyProtection="1">
      <protection locked="0"/>
    </xf>
    <xf numFmtId="164" fontId="9" fillId="2" borderId="81" xfId="5" applyNumberFormat="1" applyFont="1" applyFill="1" applyBorder="1" applyProtection="1">
      <protection locked="0"/>
    </xf>
    <xf numFmtId="164" fontId="9" fillId="2" borderId="88" xfId="5" applyNumberFormat="1" applyFont="1" applyFill="1" applyBorder="1" applyProtection="1">
      <protection locked="0"/>
    </xf>
    <xf numFmtId="164" fontId="10" fillId="2" borderId="94" xfId="5" applyNumberFormat="1" applyFont="1" applyFill="1" applyBorder="1" applyProtection="1"/>
    <xf numFmtId="164" fontId="10" fillId="2" borderId="77" xfId="5" applyNumberFormat="1" applyFont="1" applyFill="1" applyBorder="1" applyProtection="1">
      <protection locked="0"/>
    </xf>
    <xf numFmtId="164" fontId="9" fillId="2" borderId="96" xfId="5" applyNumberFormat="1" applyFont="1" applyFill="1" applyBorder="1" applyProtection="1">
      <protection locked="0"/>
    </xf>
    <xf numFmtId="3" fontId="6" fillId="2" borderId="0" xfId="1" applyNumberFormat="1" applyFont="1" applyFill="1" applyBorder="1" applyAlignment="1" applyProtection="1">
      <alignment horizontal="center" wrapText="1"/>
    </xf>
    <xf numFmtId="0" fontId="4" fillId="0" borderId="0" xfId="1" applyFont="1" applyAlignment="1" applyProtection="1">
      <alignment horizontal="center" wrapText="1"/>
    </xf>
    <xf numFmtId="3" fontId="2" fillId="2" borderId="6" xfId="1" applyNumberFormat="1" applyFont="1" applyFill="1" applyBorder="1" applyAlignment="1" applyProtection="1">
      <alignment horizontal="left" wrapText="1"/>
    </xf>
    <xf numFmtId="0" fontId="4" fillId="0" borderId="6" xfId="1" applyFont="1" applyBorder="1" applyAlignment="1">
      <alignment horizontal="left" wrapText="1"/>
    </xf>
    <xf numFmtId="3" fontId="3" fillId="2" borderId="0" xfId="1" applyNumberFormat="1" applyFont="1" applyFill="1" applyBorder="1" applyAlignment="1" applyProtection="1">
      <alignment horizontal="center"/>
      <protection locked="0"/>
    </xf>
    <xf numFmtId="3" fontId="3" fillId="2" borderId="0" xfId="1" applyNumberFormat="1" applyFont="1" applyFill="1" applyBorder="1" applyAlignment="1" applyProtection="1">
      <alignment horizontal="center"/>
    </xf>
    <xf numFmtId="3" fontId="5" fillId="2" borderId="0" xfId="1" applyNumberFormat="1" applyFont="1" applyFill="1" applyBorder="1" applyAlignment="1" applyProtection="1">
      <alignment horizontal="center"/>
    </xf>
    <xf numFmtId="0" fontId="4" fillId="0" borderId="0" xfId="1" applyFont="1" applyAlignment="1">
      <alignment horizontal="center" wrapText="1"/>
    </xf>
    <xf numFmtId="164" fontId="10" fillId="2" borderId="0" xfId="6" applyNumberFormat="1" applyFont="1" applyFill="1" applyBorder="1" applyAlignment="1" applyProtection="1">
      <alignment horizontal="center" wrapText="1"/>
    </xf>
    <xf numFmtId="0" fontId="1" fillId="0" borderId="0" xfId="6" applyAlignment="1" applyProtection="1">
      <alignment horizontal="center" wrapText="1"/>
    </xf>
    <xf numFmtId="164" fontId="9" fillId="2" borderId="6" xfId="6" applyNumberFormat="1" applyFont="1" applyFill="1" applyBorder="1" applyAlignment="1" applyProtection="1">
      <alignment horizontal="left" wrapText="1"/>
    </xf>
    <xf numFmtId="0" fontId="1" fillId="0" borderId="6" xfId="6" applyBorder="1" applyAlignment="1">
      <alignment horizontal="left" wrapText="1"/>
    </xf>
    <xf numFmtId="3" fontId="10" fillId="2" borderId="0" xfId="6" applyNumberFormat="1" applyFont="1" applyFill="1" applyBorder="1" applyAlignment="1" applyProtection="1">
      <alignment horizontal="center"/>
    </xf>
    <xf numFmtId="3" fontId="9" fillId="2" borderId="0" xfId="6" applyNumberFormat="1" applyFont="1" applyFill="1" applyBorder="1" applyAlignment="1" applyProtection="1">
      <alignment horizontal="center"/>
    </xf>
    <xf numFmtId="0" fontId="1" fillId="0" borderId="0" xfId="6" applyAlignment="1">
      <alignment horizontal="center" wrapText="1"/>
    </xf>
    <xf numFmtId="3" fontId="10" fillId="2" borderId="0" xfId="7" applyNumberFormat="1" applyFont="1" applyFill="1" applyBorder="1" applyAlignment="1" applyProtection="1">
      <alignment horizontal="center"/>
      <protection locked="0"/>
    </xf>
    <xf numFmtId="0" fontId="10" fillId="2" borderId="0" xfId="7" applyFont="1" applyFill="1" applyBorder="1" applyAlignment="1" applyProtection="1">
      <alignment horizontal="center"/>
      <protection locked="0"/>
    </xf>
    <xf numFmtId="0" fontId="10" fillId="2" borderId="0" xfId="7" applyFont="1" applyFill="1" applyBorder="1" applyAlignment="1" applyProtection="1">
      <alignment horizontal="center"/>
    </xf>
    <xf numFmtId="0" fontId="9" fillId="2" borderId="0" xfId="7" applyFont="1" applyFill="1" applyBorder="1" applyAlignment="1" applyProtection="1">
      <alignment horizontal="center"/>
    </xf>
  </cellXfs>
  <cellStyles count="8">
    <cellStyle name="Normal" xfId="0" builtinId="0"/>
    <cellStyle name="Normal 2" xfId="1" xr:uid="{00000000-0005-0000-0000-000001000000}"/>
    <cellStyle name="Normal 2 2" xfId="3" xr:uid="{00000000-0005-0000-0000-000002000000}"/>
    <cellStyle name="Normal 24 2" xfId="5" xr:uid="{00000000-0005-0000-0000-000003000000}"/>
    <cellStyle name="Normal 3" xfId="6" xr:uid="{00000000-0005-0000-0000-000004000000}"/>
    <cellStyle name="Normal 4" xfId="7" xr:uid="{00000000-0005-0000-0000-000005000000}"/>
    <cellStyle name="Normal 9" xfId="2" xr:uid="{00000000-0005-0000-0000-000006000000}"/>
    <cellStyle name="Normal 9 4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topLeftCell="A37" zoomScale="90" zoomScaleNormal="90" workbookViewId="0">
      <selection activeCell="P65" sqref="P65"/>
    </sheetView>
  </sheetViews>
  <sheetFormatPr defaultRowHeight="15.6"/>
  <cols>
    <col min="1" max="1" width="3.44140625" style="244" customWidth="1"/>
    <col min="2" max="4" width="8.88671875" style="244"/>
    <col min="5" max="5" width="31.5546875" style="244" customWidth="1"/>
    <col min="6" max="6" width="6.33203125" style="244" customWidth="1"/>
    <col min="7" max="7" width="12.5546875" style="244" customWidth="1"/>
    <col min="8" max="8" width="12.44140625" style="244" customWidth="1"/>
    <col min="9" max="9" width="13.88671875" style="244" customWidth="1"/>
    <col min="10" max="10" width="13.6640625" style="244" customWidth="1"/>
    <col min="11" max="11" width="13.21875" style="244" customWidth="1"/>
    <col min="12" max="12" width="15.21875" style="244" customWidth="1"/>
    <col min="13" max="13" width="0.6640625" style="244" customWidth="1"/>
    <col min="14" max="16384" width="8.88671875" style="244"/>
  </cols>
  <sheetData>
    <row r="1" spans="1:13" ht="16.2" thickBo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3"/>
    </row>
    <row r="2" spans="1:13" ht="16.2" thickTop="1">
      <c r="A2" s="4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7"/>
    </row>
    <row r="3" spans="1:13">
      <c r="A3" s="8"/>
      <c r="B3" s="9"/>
      <c r="C3" s="245"/>
      <c r="D3" s="10"/>
      <c r="E3" s="286" t="s">
        <v>0</v>
      </c>
      <c r="F3" s="286"/>
      <c r="G3" s="286"/>
      <c r="H3" s="245"/>
      <c r="I3" s="245"/>
      <c r="J3" s="11"/>
      <c r="K3" s="245"/>
      <c r="L3" s="11"/>
      <c r="M3" s="12"/>
    </row>
    <row r="4" spans="1:13">
      <c r="A4" s="13"/>
      <c r="B4" s="14"/>
      <c r="C4" s="15"/>
      <c r="D4" s="16"/>
      <c r="E4" s="287" t="s">
        <v>1</v>
      </c>
      <c r="F4" s="287"/>
      <c r="G4" s="287"/>
      <c r="H4" s="14"/>
      <c r="I4" s="14"/>
      <c r="J4" s="14"/>
      <c r="K4" s="14"/>
      <c r="L4" s="14"/>
      <c r="M4" s="12"/>
    </row>
    <row r="5" spans="1:13">
      <c r="A5" s="13"/>
      <c r="B5" s="14"/>
      <c r="C5" s="16"/>
      <c r="D5" s="17"/>
      <c r="E5" s="288" t="s">
        <v>2</v>
      </c>
      <c r="F5" s="288"/>
      <c r="G5" s="288"/>
      <c r="H5" s="14"/>
      <c r="I5" s="14"/>
      <c r="J5" s="14"/>
      <c r="K5" s="14"/>
      <c r="L5" s="14"/>
      <c r="M5" s="12"/>
    </row>
    <row r="6" spans="1:13">
      <c r="A6" s="13"/>
      <c r="B6" s="14"/>
      <c r="C6" s="14"/>
      <c r="D6" s="14"/>
      <c r="E6" s="14"/>
      <c r="F6" s="18"/>
      <c r="G6" s="282" t="s">
        <v>3</v>
      </c>
      <c r="H6" s="289"/>
      <c r="I6" s="289"/>
      <c r="J6" s="282" t="s">
        <v>4</v>
      </c>
      <c r="K6" s="283"/>
      <c r="L6" s="283"/>
      <c r="M6" s="12"/>
    </row>
    <row r="7" spans="1:13" ht="31.8" thickBot="1">
      <c r="A7" s="13"/>
      <c r="B7" s="284" t="s">
        <v>5</v>
      </c>
      <c r="C7" s="285"/>
      <c r="D7" s="285"/>
      <c r="E7" s="14"/>
      <c r="F7" s="19"/>
      <c r="G7" s="20"/>
      <c r="H7" s="21" t="s">
        <v>6</v>
      </c>
      <c r="I7" s="20"/>
      <c r="J7" s="20"/>
      <c r="K7" s="21" t="s">
        <v>7</v>
      </c>
      <c r="L7" s="20"/>
      <c r="M7" s="12"/>
    </row>
    <row r="8" spans="1:13" ht="16.2" thickTop="1">
      <c r="A8" s="22"/>
      <c r="B8" s="23"/>
      <c r="C8" s="23"/>
      <c r="D8" s="23"/>
      <c r="E8" s="23"/>
      <c r="F8" s="24" t="s">
        <v>8</v>
      </c>
      <c r="G8" s="25" t="s">
        <v>9</v>
      </c>
      <c r="H8" s="26" t="s">
        <v>10</v>
      </c>
      <c r="I8" s="27" t="s">
        <v>11</v>
      </c>
      <c r="J8" s="25" t="s">
        <v>9</v>
      </c>
      <c r="K8" s="26" t="s">
        <v>10</v>
      </c>
      <c r="L8" s="27" t="s">
        <v>11</v>
      </c>
      <c r="M8" s="12"/>
    </row>
    <row r="9" spans="1:13" ht="16.2" thickBot="1">
      <c r="A9" s="28" t="s">
        <v>12</v>
      </c>
      <c r="B9" s="17" t="s">
        <v>13</v>
      </c>
      <c r="C9" s="17"/>
      <c r="D9" s="17"/>
      <c r="E9" s="17"/>
      <c r="F9" s="29"/>
      <c r="G9" s="30">
        <f>SUM(G10:G12)</f>
        <v>313470</v>
      </c>
      <c r="H9" s="30">
        <f>SUM(H10:H12)</f>
        <v>302057</v>
      </c>
      <c r="I9" s="30">
        <f>SUM(I10:I12)</f>
        <v>615527</v>
      </c>
      <c r="J9" s="30">
        <f t="shared" ref="J9:L9" si="0">SUM(J10:J12)</f>
        <v>163820</v>
      </c>
      <c r="K9" s="30">
        <f t="shared" si="0"/>
        <v>327295</v>
      </c>
      <c r="L9" s="30">
        <f t="shared" si="0"/>
        <v>491115</v>
      </c>
      <c r="M9" s="31"/>
    </row>
    <row r="10" spans="1:13">
      <c r="A10" s="13"/>
      <c r="B10" s="32" t="s">
        <v>14</v>
      </c>
      <c r="C10" s="14" t="s">
        <v>15</v>
      </c>
      <c r="D10" s="14"/>
      <c r="E10" s="14"/>
      <c r="F10" s="33"/>
      <c r="G10" s="34">
        <v>313470</v>
      </c>
      <c r="H10" s="35">
        <v>0</v>
      </c>
      <c r="I10" s="36">
        <f>SUM(G10+H10)</f>
        <v>313470</v>
      </c>
      <c r="J10" s="246">
        <v>163820</v>
      </c>
      <c r="K10" s="247"/>
      <c r="L10" s="36">
        <f>SUM(J10+K10)</f>
        <v>163820</v>
      </c>
      <c r="M10" s="12"/>
    </row>
    <row r="11" spans="1:13">
      <c r="A11" s="13"/>
      <c r="B11" s="32" t="s">
        <v>16</v>
      </c>
      <c r="C11" s="14" t="s">
        <v>17</v>
      </c>
      <c r="D11" s="14"/>
      <c r="E11" s="14"/>
      <c r="F11" s="33"/>
      <c r="G11" s="34">
        <v>0</v>
      </c>
      <c r="H11" s="35">
        <v>302057</v>
      </c>
      <c r="I11" s="36">
        <f t="shared" ref="I11:I12" si="1">SUM(G11+H11)</f>
        <v>302057</v>
      </c>
      <c r="J11" s="246"/>
      <c r="K11" s="247">
        <v>327295</v>
      </c>
      <c r="L11" s="36">
        <f t="shared" ref="L11:L12" si="2">SUM(J11+K11)</f>
        <v>327295</v>
      </c>
      <c r="M11" s="12"/>
    </row>
    <row r="12" spans="1:13">
      <c r="A12" s="13"/>
      <c r="B12" s="32" t="s">
        <v>18</v>
      </c>
      <c r="C12" s="14" t="s">
        <v>19</v>
      </c>
      <c r="D12" s="14"/>
      <c r="E12" s="14"/>
      <c r="F12" s="33"/>
      <c r="G12" s="34">
        <v>0</v>
      </c>
      <c r="H12" s="35">
        <v>0</v>
      </c>
      <c r="I12" s="36">
        <f t="shared" si="1"/>
        <v>0</v>
      </c>
      <c r="J12" s="37"/>
      <c r="K12" s="38"/>
      <c r="L12" s="36">
        <f t="shared" si="2"/>
        <v>0</v>
      </c>
      <c r="M12" s="12"/>
    </row>
    <row r="13" spans="1:13" ht="16.2" thickBot="1">
      <c r="A13" s="28" t="s">
        <v>20</v>
      </c>
      <c r="B13" s="39" t="s">
        <v>21</v>
      </c>
      <c r="C13" s="17"/>
      <c r="D13" s="17"/>
      <c r="E13" s="17"/>
      <c r="F13" s="40" t="s">
        <v>22</v>
      </c>
      <c r="G13" s="30">
        <f>SUM(G14:G15)</f>
        <v>572225</v>
      </c>
      <c r="H13" s="30">
        <f t="shared" ref="H13:L13" si="3">SUM(H14:H15)</f>
        <v>7743407</v>
      </c>
      <c r="I13" s="30">
        <f t="shared" si="3"/>
        <v>8315632</v>
      </c>
      <c r="J13" s="30">
        <f t="shared" si="3"/>
        <v>1579011</v>
      </c>
      <c r="K13" s="30">
        <f t="shared" si="3"/>
        <v>1672089</v>
      </c>
      <c r="L13" s="30">
        <f t="shared" si="3"/>
        <v>3251100</v>
      </c>
      <c r="M13" s="31"/>
    </row>
    <row r="14" spans="1:13">
      <c r="A14" s="13"/>
      <c r="B14" s="32" t="s">
        <v>14</v>
      </c>
      <c r="C14" s="41" t="s">
        <v>23</v>
      </c>
      <c r="D14" s="14"/>
      <c r="E14" s="14"/>
      <c r="F14" s="33"/>
      <c r="G14" s="248">
        <v>432240</v>
      </c>
      <c r="H14" s="249">
        <v>6567823</v>
      </c>
      <c r="I14" s="36">
        <f>SUM(G14+H14)</f>
        <v>7000063</v>
      </c>
      <c r="J14" s="246">
        <v>1498103</v>
      </c>
      <c r="K14" s="247">
        <v>1424486</v>
      </c>
      <c r="L14" s="36">
        <f>SUM(J14+K14)</f>
        <v>2922589</v>
      </c>
      <c r="M14" s="12"/>
    </row>
    <row r="15" spans="1:13">
      <c r="A15" s="13"/>
      <c r="B15" s="32" t="s">
        <v>16</v>
      </c>
      <c r="C15" s="14" t="s">
        <v>24</v>
      </c>
      <c r="D15" s="14"/>
      <c r="E15" s="14"/>
      <c r="F15" s="33"/>
      <c r="G15" s="42">
        <f>SUM(G16:G18)</f>
        <v>139985</v>
      </c>
      <c r="H15" s="42">
        <f t="shared" ref="H15:L15" si="4">SUM(H16:H18)</f>
        <v>1175584</v>
      </c>
      <c r="I15" s="36">
        <f t="shared" ref="I15:I18" si="5">SUM(G15+H15)</f>
        <v>1315569</v>
      </c>
      <c r="J15" s="42">
        <f t="shared" si="4"/>
        <v>80908</v>
      </c>
      <c r="K15" s="42">
        <f t="shared" si="4"/>
        <v>247603</v>
      </c>
      <c r="L15" s="42">
        <f t="shared" si="4"/>
        <v>328511</v>
      </c>
      <c r="M15" s="12"/>
    </row>
    <row r="16" spans="1:13">
      <c r="A16" s="13"/>
      <c r="B16" s="41"/>
      <c r="C16" s="14" t="s">
        <v>25</v>
      </c>
      <c r="D16" s="14"/>
      <c r="E16" s="14"/>
      <c r="F16" s="43"/>
      <c r="G16" s="250">
        <v>3768</v>
      </c>
      <c r="H16" s="251">
        <v>73289</v>
      </c>
      <c r="I16" s="44">
        <f t="shared" ref="I16:I17" si="6">G16+H16</f>
        <v>77057</v>
      </c>
      <c r="J16" s="45">
        <v>32092</v>
      </c>
      <c r="K16" s="46">
        <v>20489</v>
      </c>
      <c r="L16" s="44">
        <f t="shared" ref="L16:L17" si="7">J16+K16</f>
        <v>52581</v>
      </c>
      <c r="M16" s="12"/>
    </row>
    <row r="17" spans="1:13">
      <c r="A17" s="13"/>
      <c r="B17" s="41"/>
      <c r="C17" s="14" t="s">
        <v>26</v>
      </c>
      <c r="D17" s="14"/>
      <c r="E17" s="14"/>
      <c r="F17" s="43"/>
      <c r="G17" s="252">
        <v>136217</v>
      </c>
      <c r="H17" s="253">
        <v>1102295</v>
      </c>
      <c r="I17" s="44">
        <f t="shared" si="6"/>
        <v>1238512</v>
      </c>
      <c r="J17" s="45">
        <v>48816</v>
      </c>
      <c r="K17" s="46">
        <v>227114</v>
      </c>
      <c r="L17" s="47">
        <f t="shared" si="7"/>
        <v>275930</v>
      </c>
      <c r="M17" s="12"/>
    </row>
    <row r="18" spans="1:13">
      <c r="A18" s="13"/>
      <c r="B18" s="41"/>
      <c r="C18" s="14" t="s">
        <v>27</v>
      </c>
      <c r="D18" s="14"/>
      <c r="E18" s="14"/>
      <c r="F18" s="48"/>
      <c r="G18" s="49"/>
      <c r="H18" s="50"/>
      <c r="I18" s="36">
        <f t="shared" si="5"/>
        <v>0</v>
      </c>
      <c r="J18" s="49"/>
      <c r="K18" s="50"/>
      <c r="L18" s="51">
        <v>0</v>
      </c>
      <c r="M18" s="12"/>
    </row>
    <row r="19" spans="1:13" ht="16.2" thickBot="1">
      <c r="A19" s="28" t="s">
        <v>28</v>
      </c>
      <c r="B19" s="39" t="s">
        <v>29</v>
      </c>
      <c r="C19" s="17"/>
      <c r="D19" s="17"/>
      <c r="E19" s="17"/>
      <c r="F19" s="40" t="s">
        <v>30</v>
      </c>
      <c r="G19" s="30">
        <f>SUM(G20:G23)</f>
        <v>555319</v>
      </c>
      <c r="H19" s="30">
        <f t="shared" ref="H19:L19" si="8">SUM(H20:H23)</f>
        <v>449276</v>
      </c>
      <c r="I19" s="30">
        <f t="shared" si="8"/>
        <v>1004595</v>
      </c>
      <c r="J19" s="30">
        <f t="shared" si="8"/>
        <v>491433</v>
      </c>
      <c r="K19" s="30">
        <f t="shared" si="8"/>
        <v>353308</v>
      </c>
      <c r="L19" s="30">
        <f t="shared" si="8"/>
        <v>844741</v>
      </c>
      <c r="M19" s="31"/>
    </row>
    <row r="20" spans="1:13">
      <c r="A20" s="13"/>
      <c r="B20" s="32" t="s">
        <v>14</v>
      </c>
      <c r="C20" s="14" t="s">
        <v>31</v>
      </c>
      <c r="D20" s="14"/>
      <c r="E20" s="14"/>
      <c r="F20" s="33"/>
      <c r="G20" s="52"/>
      <c r="H20" s="53"/>
      <c r="I20" s="54">
        <f t="shared" ref="I20:I23" si="9">G20+H20</f>
        <v>0</v>
      </c>
      <c r="J20" s="52"/>
      <c r="K20" s="53"/>
      <c r="L20" s="54">
        <f t="shared" ref="L20:L23" si="10">J20+K20</f>
        <v>0</v>
      </c>
      <c r="M20" s="12"/>
    </row>
    <row r="21" spans="1:13">
      <c r="A21" s="13"/>
      <c r="B21" s="32" t="s">
        <v>16</v>
      </c>
      <c r="C21" s="14" t="s">
        <v>32</v>
      </c>
      <c r="D21" s="14"/>
      <c r="E21" s="14"/>
      <c r="F21" s="33"/>
      <c r="G21" s="52"/>
      <c r="H21" s="53"/>
      <c r="I21" s="54">
        <f t="shared" si="9"/>
        <v>0</v>
      </c>
      <c r="J21" s="52"/>
      <c r="K21" s="53"/>
      <c r="L21" s="54">
        <f t="shared" si="10"/>
        <v>0</v>
      </c>
      <c r="M21" s="12"/>
    </row>
    <row r="22" spans="1:13">
      <c r="A22" s="13"/>
      <c r="B22" s="32" t="s">
        <v>18</v>
      </c>
      <c r="C22" s="14" t="s">
        <v>33</v>
      </c>
      <c r="D22" s="14"/>
      <c r="E22" s="14"/>
      <c r="F22" s="33"/>
      <c r="G22" s="52"/>
      <c r="H22" s="53"/>
      <c r="I22" s="54">
        <f t="shared" si="9"/>
        <v>0</v>
      </c>
      <c r="J22" s="52"/>
      <c r="K22" s="53"/>
      <c r="L22" s="54">
        <f t="shared" si="10"/>
        <v>0</v>
      </c>
      <c r="M22" s="12"/>
    </row>
    <row r="23" spans="1:13">
      <c r="A23" s="13"/>
      <c r="B23" s="32" t="s">
        <v>34</v>
      </c>
      <c r="C23" s="55" t="s">
        <v>35</v>
      </c>
      <c r="D23" s="14"/>
      <c r="E23" s="14"/>
      <c r="F23" s="33"/>
      <c r="G23" s="52">
        <v>555319</v>
      </c>
      <c r="H23" s="53">
        <v>449276</v>
      </c>
      <c r="I23" s="54">
        <f t="shared" si="9"/>
        <v>1004595</v>
      </c>
      <c r="J23" s="52">
        <v>491433</v>
      </c>
      <c r="K23" s="53">
        <v>353308</v>
      </c>
      <c r="L23" s="54">
        <f t="shared" si="10"/>
        <v>844741</v>
      </c>
      <c r="M23" s="12"/>
    </row>
    <row r="24" spans="1:13" ht="16.2" thickBot="1">
      <c r="A24" s="28" t="s">
        <v>36</v>
      </c>
      <c r="B24" s="16" t="s">
        <v>37</v>
      </c>
      <c r="C24" s="17"/>
      <c r="D24" s="17"/>
      <c r="E24" s="17"/>
      <c r="F24" s="40" t="s">
        <v>38</v>
      </c>
      <c r="G24" s="30">
        <f>SUM(G25+G26)</f>
        <v>10405879</v>
      </c>
      <c r="H24" s="30">
        <f t="shared" ref="H24:L24" si="11">SUM(H25+H26)</f>
        <v>17131764</v>
      </c>
      <c r="I24" s="30">
        <f t="shared" si="11"/>
        <v>27537643</v>
      </c>
      <c r="J24" s="30">
        <f t="shared" si="11"/>
        <v>30071052</v>
      </c>
      <c r="K24" s="30">
        <f t="shared" si="11"/>
        <v>32192983</v>
      </c>
      <c r="L24" s="30">
        <f t="shared" si="11"/>
        <v>62264035</v>
      </c>
      <c r="M24" s="31"/>
    </row>
    <row r="25" spans="1:13">
      <c r="A25" s="13"/>
      <c r="B25" s="32" t="s">
        <v>14</v>
      </c>
      <c r="C25" s="14" t="s">
        <v>39</v>
      </c>
      <c r="D25" s="14"/>
      <c r="E25" s="14"/>
      <c r="F25" s="33"/>
      <c r="G25" s="52">
        <v>7031374</v>
      </c>
      <c r="H25" s="53">
        <v>7327391</v>
      </c>
      <c r="I25" s="54">
        <f t="shared" ref="I25:I26" si="12">G25+H25</f>
        <v>14358765</v>
      </c>
      <c r="J25" s="52">
        <v>18410157</v>
      </c>
      <c r="K25" s="53">
        <v>9604666</v>
      </c>
      <c r="L25" s="54">
        <f t="shared" ref="L25:L26" si="13">J25+K25</f>
        <v>28014823</v>
      </c>
      <c r="M25" s="12"/>
    </row>
    <row r="26" spans="1:13">
      <c r="A26" s="13"/>
      <c r="B26" s="32" t="s">
        <v>16</v>
      </c>
      <c r="C26" s="14" t="s">
        <v>40</v>
      </c>
      <c r="D26" s="14"/>
      <c r="E26" s="14"/>
      <c r="F26" s="33"/>
      <c r="G26" s="52">
        <v>3374505</v>
      </c>
      <c r="H26" s="53">
        <v>9804373</v>
      </c>
      <c r="I26" s="54">
        <f t="shared" si="12"/>
        <v>13178878</v>
      </c>
      <c r="J26" s="52">
        <v>11660895</v>
      </c>
      <c r="K26" s="53">
        <v>22588317</v>
      </c>
      <c r="L26" s="54">
        <f t="shared" si="13"/>
        <v>34249212</v>
      </c>
      <c r="M26" s="12"/>
    </row>
    <row r="27" spans="1:13" ht="16.2" thickBot="1">
      <c r="A27" s="28" t="s">
        <v>41</v>
      </c>
      <c r="B27" s="16" t="s">
        <v>42</v>
      </c>
      <c r="C27" s="17"/>
      <c r="D27" s="17"/>
      <c r="E27" s="17"/>
      <c r="F27" s="40" t="s">
        <v>43</v>
      </c>
      <c r="G27" s="30">
        <f>SUM(G28+G31+G34)</f>
        <v>16408223</v>
      </c>
      <c r="H27" s="30">
        <f t="shared" ref="H27:L27" si="14">SUM(H28+H31+H34)</f>
        <v>1122500</v>
      </c>
      <c r="I27" s="30">
        <f t="shared" si="14"/>
        <v>17530723</v>
      </c>
      <c r="J27" s="30">
        <f t="shared" si="14"/>
        <v>4879326</v>
      </c>
      <c r="K27" s="30">
        <f t="shared" si="14"/>
        <v>224574</v>
      </c>
      <c r="L27" s="30">
        <f t="shared" si="14"/>
        <v>5103900</v>
      </c>
      <c r="M27" s="31"/>
    </row>
    <row r="28" spans="1:13">
      <c r="A28" s="13"/>
      <c r="B28" s="32" t="s">
        <v>14</v>
      </c>
      <c r="C28" s="55" t="s">
        <v>44</v>
      </c>
      <c r="D28" s="14"/>
      <c r="E28" s="14"/>
      <c r="F28" s="33"/>
      <c r="G28" s="56">
        <f>SUM(G29+G30)</f>
        <v>0</v>
      </c>
      <c r="H28" s="56">
        <f t="shared" ref="H28:L28" si="15">SUM(H29+H30)</f>
        <v>0</v>
      </c>
      <c r="I28" s="56">
        <f t="shared" si="15"/>
        <v>0</v>
      </c>
      <c r="J28" s="56">
        <f t="shared" si="15"/>
        <v>619468</v>
      </c>
      <c r="K28" s="56">
        <f t="shared" si="15"/>
        <v>0</v>
      </c>
      <c r="L28" s="56">
        <f t="shared" si="15"/>
        <v>619468</v>
      </c>
      <c r="M28" s="12"/>
    </row>
    <row r="29" spans="1:13">
      <c r="A29" s="13"/>
      <c r="B29" s="32"/>
      <c r="C29" s="55" t="s">
        <v>45</v>
      </c>
      <c r="D29" s="14"/>
      <c r="E29" s="14"/>
      <c r="F29" s="57"/>
      <c r="G29" s="9"/>
      <c r="H29" s="58"/>
      <c r="I29" s="36">
        <f>SUM(G29+H29)</f>
        <v>0</v>
      </c>
      <c r="J29" s="59">
        <v>1400209</v>
      </c>
      <c r="K29" s="60"/>
      <c r="L29" s="36">
        <f>SUM(J29+K29)</f>
        <v>1400209</v>
      </c>
      <c r="M29" s="12"/>
    </row>
    <row r="30" spans="1:13">
      <c r="A30" s="13"/>
      <c r="B30" s="32"/>
      <c r="C30" s="55" t="s">
        <v>46</v>
      </c>
      <c r="D30" s="14"/>
      <c r="E30" s="14"/>
      <c r="F30" s="61"/>
      <c r="G30" s="62"/>
      <c r="H30" s="63"/>
      <c r="I30" s="36">
        <f>SUM(G30+H30)</f>
        <v>0</v>
      </c>
      <c r="J30" s="64">
        <v>-780741</v>
      </c>
      <c r="K30" s="65"/>
      <c r="L30" s="36">
        <f>SUM(J30+K30)</f>
        <v>-780741</v>
      </c>
      <c r="M30" s="12"/>
    </row>
    <row r="31" spans="1:13">
      <c r="A31" s="13"/>
      <c r="B31" s="32" t="s">
        <v>16</v>
      </c>
      <c r="C31" s="55" t="s">
        <v>47</v>
      </c>
      <c r="D31" s="14"/>
      <c r="E31" s="14"/>
      <c r="F31" s="66"/>
      <c r="G31" s="67">
        <f>SUM(G32+G33)</f>
        <v>1966793</v>
      </c>
      <c r="H31" s="67">
        <f t="shared" ref="H31:L31" si="16">SUM(H32+H33)</f>
        <v>0</v>
      </c>
      <c r="I31" s="67">
        <f t="shared" si="16"/>
        <v>1966793</v>
      </c>
      <c r="J31" s="67">
        <f t="shared" si="16"/>
        <v>4105319</v>
      </c>
      <c r="K31" s="67">
        <f t="shared" si="16"/>
        <v>0</v>
      </c>
      <c r="L31" s="67">
        <f t="shared" si="16"/>
        <v>4105319</v>
      </c>
      <c r="M31" s="12"/>
    </row>
    <row r="32" spans="1:13">
      <c r="A32" s="13"/>
      <c r="B32" s="32"/>
      <c r="C32" s="55" t="s">
        <v>45</v>
      </c>
      <c r="D32" s="14"/>
      <c r="E32" s="14"/>
      <c r="F32" s="57"/>
      <c r="G32" s="59">
        <v>2780525</v>
      </c>
      <c r="H32" s="60">
        <v>0</v>
      </c>
      <c r="I32" s="36">
        <f>SUM(G32+H32)</f>
        <v>2780525</v>
      </c>
      <c r="J32" s="59">
        <v>19510806</v>
      </c>
      <c r="K32" s="60"/>
      <c r="L32" s="36">
        <f>SUM(J32+K32)</f>
        <v>19510806</v>
      </c>
      <c r="M32" s="12"/>
    </row>
    <row r="33" spans="1:13">
      <c r="A33" s="13"/>
      <c r="B33" s="32"/>
      <c r="C33" s="55" t="s">
        <v>46</v>
      </c>
      <c r="D33" s="14"/>
      <c r="E33" s="14"/>
      <c r="F33" s="61"/>
      <c r="G33" s="64">
        <v>-813732</v>
      </c>
      <c r="H33" s="65">
        <v>0</v>
      </c>
      <c r="I33" s="36">
        <f>SUM(G33+H33)</f>
        <v>-813732</v>
      </c>
      <c r="J33" s="64">
        <v>-15405487</v>
      </c>
      <c r="K33" s="65"/>
      <c r="L33" s="36">
        <f>SUM(J33+K33)</f>
        <v>-15405487</v>
      </c>
      <c r="M33" s="12"/>
    </row>
    <row r="34" spans="1:13">
      <c r="A34" s="13"/>
      <c r="B34" s="68" t="s">
        <v>18</v>
      </c>
      <c r="C34" s="55" t="s">
        <v>48</v>
      </c>
      <c r="D34" s="14"/>
      <c r="E34" s="14"/>
      <c r="F34" s="33"/>
      <c r="G34" s="56">
        <f>SUM(G35+G36)</f>
        <v>14441430</v>
      </c>
      <c r="H34" s="56">
        <f t="shared" ref="H34:L34" si="17">SUM(H35+H36)</f>
        <v>1122500</v>
      </c>
      <c r="I34" s="56">
        <f t="shared" si="17"/>
        <v>15563930</v>
      </c>
      <c r="J34" s="56">
        <f t="shared" si="17"/>
        <v>154539</v>
      </c>
      <c r="K34" s="56">
        <f t="shared" si="17"/>
        <v>224574</v>
      </c>
      <c r="L34" s="56">
        <f t="shared" si="17"/>
        <v>379113</v>
      </c>
      <c r="M34" s="12"/>
    </row>
    <row r="35" spans="1:13">
      <c r="A35" s="13"/>
      <c r="B35" s="32"/>
      <c r="C35" s="55" t="s">
        <v>45</v>
      </c>
      <c r="D35" s="14"/>
      <c r="E35" s="14"/>
      <c r="F35" s="57"/>
      <c r="G35" s="59">
        <v>74396453</v>
      </c>
      <c r="H35" s="60">
        <v>3500723</v>
      </c>
      <c r="I35" s="36">
        <f>SUM(G35+H35)</f>
        <v>77897176</v>
      </c>
      <c r="J35" s="59">
        <v>37040076</v>
      </c>
      <c r="K35" s="60">
        <v>1176269</v>
      </c>
      <c r="L35" s="36">
        <f>SUM(J35+K35)</f>
        <v>38216345</v>
      </c>
      <c r="M35" s="12"/>
    </row>
    <row r="36" spans="1:13">
      <c r="A36" s="13"/>
      <c r="B36" s="32"/>
      <c r="C36" s="14" t="s">
        <v>49</v>
      </c>
      <c r="D36" s="14"/>
      <c r="E36" s="14"/>
      <c r="F36" s="61"/>
      <c r="G36" s="64">
        <v>-59955023</v>
      </c>
      <c r="H36" s="65">
        <v>-2378223</v>
      </c>
      <c r="I36" s="36">
        <f>SUM(G36+H36)</f>
        <v>-62333246</v>
      </c>
      <c r="J36" s="64">
        <v>-36885537</v>
      </c>
      <c r="K36" s="65">
        <v>-951695</v>
      </c>
      <c r="L36" s="36">
        <f>SUM(J36+K36)</f>
        <v>-37837232</v>
      </c>
      <c r="M36" s="12"/>
    </row>
    <row r="37" spans="1:13" ht="16.2" thickBot="1">
      <c r="A37" s="28" t="s">
        <v>50</v>
      </c>
      <c r="B37" s="39" t="s">
        <v>51</v>
      </c>
      <c r="C37" s="17"/>
      <c r="D37" s="17"/>
      <c r="E37" s="17"/>
      <c r="F37" s="40"/>
      <c r="G37" s="30">
        <f>SUM(G38:G40)</f>
        <v>143866</v>
      </c>
      <c r="H37" s="30">
        <f t="shared" ref="H37:L37" si="18">SUM(H38:H40)</f>
        <v>217093</v>
      </c>
      <c r="I37" s="30">
        <f t="shared" si="18"/>
        <v>360959</v>
      </c>
      <c r="J37" s="30">
        <f t="shared" si="18"/>
        <v>2404440</v>
      </c>
      <c r="K37" s="30">
        <f t="shared" si="18"/>
        <v>930493</v>
      </c>
      <c r="L37" s="30">
        <f t="shared" si="18"/>
        <v>3334933</v>
      </c>
      <c r="M37" s="31"/>
    </row>
    <row r="38" spans="1:13">
      <c r="A38" s="13"/>
      <c r="B38" s="32" t="s">
        <v>14</v>
      </c>
      <c r="C38" s="14" t="s">
        <v>52</v>
      </c>
      <c r="D38" s="14"/>
      <c r="E38" s="14"/>
      <c r="F38" s="33"/>
      <c r="G38" s="52">
        <v>120652</v>
      </c>
      <c r="H38" s="53">
        <v>216178</v>
      </c>
      <c r="I38" s="36">
        <f>SUM(G38+H38)</f>
        <v>336830</v>
      </c>
      <c r="J38" s="52">
        <v>2271577</v>
      </c>
      <c r="K38" s="53">
        <v>930493</v>
      </c>
      <c r="L38" s="36">
        <f>SUM(J38+K38)</f>
        <v>3202070</v>
      </c>
      <c r="M38" s="12"/>
    </row>
    <row r="39" spans="1:13">
      <c r="A39" s="13"/>
      <c r="B39" s="32" t="s">
        <v>16</v>
      </c>
      <c r="C39" s="14" t="s">
        <v>53</v>
      </c>
      <c r="D39" s="14"/>
      <c r="E39" s="14"/>
      <c r="F39" s="33"/>
      <c r="G39" s="52">
        <v>23214</v>
      </c>
      <c r="H39" s="53">
        <v>915</v>
      </c>
      <c r="I39" s="36">
        <f t="shared" ref="I39:I40" si="19">SUM(G39+H39)</f>
        <v>24129</v>
      </c>
      <c r="J39" s="52">
        <v>132863</v>
      </c>
      <c r="K39" s="53"/>
      <c r="L39" s="36">
        <f t="shared" ref="L39:L40" si="20">SUM(J39+K39)</f>
        <v>132863</v>
      </c>
      <c r="M39" s="12"/>
    </row>
    <row r="40" spans="1:13">
      <c r="A40" s="13"/>
      <c r="B40" s="32" t="s">
        <v>18</v>
      </c>
      <c r="C40" s="14" t="s">
        <v>19</v>
      </c>
      <c r="D40" s="14"/>
      <c r="E40" s="14"/>
      <c r="F40" s="33"/>
      <c r="G40" s="52">
        <v>0</v>
      </c>
      <c r="H40" s="53">
        <v>0</v>
      </c>
      <c r="I40" s="36">
        <f t="shared" si="19"/>
        <v>0</v>
      </c>
      <c r="J40" s="37">
        <v>0</v>
      </c>
      <c r="K40" s="38">
        <v>0</v>
      </c>
      <c r="L40" s="36">
        <f t="shared" si="20"/>
        <v>0</v>
      </c>
      <c r="M40" s="12"/>
    </row>
    <row r="41" spans="1:13" ht="16.2" thickBot="1">
      <c r="A41" s="28" t="s">
        <v>54</v>
      </c>
      <c r="B41" s="39" t="s">
        <v>55</v>
      </c>
      <c r="C41" s="17"/>
      <c r="D41" s="17"/>
      <c r="E41" s="17"/>
      <c r="F41" s="40"/>
      <c r="G41" s="30">
        <f>SUM(G42+G43)</f>
        <v>0</v>
      </c>
      <c r="H41" s="30">
        <f t="shared" ref="H41:L41" si="21">SUM(H42+H43)</f>
        <v>0</v>
      </c>
      <c r="I41" s="30">
        <f t="shared" si="21"/>
        <v>0</v>
      </c>
      <c r="J41" s="30">
        <f t="shared" si="21"/>
        <v>0</v>
      </c>
      <c r="K41" s="30">
        <f t="shared" si="21"/>
        <v>0</v>
      </c>
      <c r="L41" s="30">
        <f t="shared" si="21"/>
        <v>0</v>
      </c>
      <c r="M41" s="31"/>
    </row>
    <row r="42" spans="1:13">
      <c r="A42" s="13"/>
      <c r="B42" s="32" t="s">
        <v>14</v>
      </c>
      <c r="C42" s="14" t="s">
        <v>56</v>
      </c>
      <c r="D42" s="14"/>
      <c r="E42" s="14"/>
      <c r="F42" s="33"/>
      <c r="G42" s="37"/>
      <c r="H42" s="38"/>
      <c r="I42" s="36">
        <v>0</v>
      </c>
      <c r="J42" s="37"/>
      <c r="K42" s="38"/>
      <c r="L42" s="36">
        <v>0</v>
      </c>
      <c r="M42" s="12"/>
    </row>
    <row r="43" spans="1:13">
      <c r="A43" s="13"/>
      <c r="B43" s="32" t="s">
        <v>16</v>
      </c>
      <c r="C43" s="14" t="s">
        <v>57</v>
      </c>
      <c r="D43" s="14"/>
      <c r="E43" s="14"/>
      <c r="F43" s="33"/>
      <c r="G43" s="37"/>
      <c r="H43" s="38"/>
      <c r="I43" s="36">
        <v>0</v>
      </c>
      <c r="J43" s="37"/>
      <c r="K43" s="38"/>
      <c r="L43" s="36">
        <v>0</v>
      </c>
      <c r="M43" s="12"/>
    </row>
    <row r="44" spans="1:13" ht="16.2" thickBot="1">
      <c r="A44" s="28" t="s">
        <v>58</v>
      </c>
      <c r="B44" s="16" t="s">
        <v>59</v>
      </c>
      <c r="C44" s="17"/>
      <c r="D44" s="17"/>
      <c r="E44" s="17"/>
      <c r="F44" s="40"/>
      <c r="G44" s="69">
        <v>545772</v>
      </c>
      <c r="H44" s="70">
        <v>2082495</v>
      </c>
      <c r="I44" s="71">
        <f>SUM(G44+H44)</f>
        <v>2628267</v>
      </c>
      <c r="J44" s="69">
        <v>357915</v>
      </c>
      <c r="K44" s="70">
        <v>1697346</v>
      </c>
      <c r="L44" s="71">
        <f>SUM(J44+K44)</f>
        <v>2055261</v>
      </c>
      <c r="M44" s="31"/>
    </row>
    <row r="45" spans="1:13" ht="16.2" thickBot="1">
      <c r="A45" s="72" t="s">
        <v>60</v>
      </c>
      <c r="B45" s="39" t="s">
        <v>61</v>
      </c>
      <c r="C45" s="17"/>
      <c r="D45" s="17"/>
      <c r="E45" s="17"/>
      <c r="F45" s="40" t="s">
        <v>62</v>
      </c>
      <c r="G45" s="69">
        <v>624757</v>
      </c>
      <c r="H45" s="70">
        <v>72480</v>
      </c>
      <c r="I45" s="71">
        <f>SUM(G45+H45)</f>
        <v>697237</v>
      </c>
      <c r="J45" s="69">
        <v>355838</v>
      </c>
      <c r="K45" s="70">
        <v>105806</v>
      </c>
      <c r="L45" s="71">
        <f>SUM(J45+K45)</f>
        <v>461644</v>
      </c>
      <c r="M45" s="31"/>
    </row>
    <row r="46" spans="1:13" ht="16.2" thickBot="1">
      <c r="A46" s="72" t="s">
        <v>63</v>
      </c>
      <c r="B46" s="39" t="s">
        <v>64</v>
      </c>
      <c r="C46" s="17"/>
      <c r="D46" s="17"/>
      <c r="E46" s="17"/>
      <c r="F46" s="40" t="s">
        <v>65</v>
      </c>
      <c r="G46" s="30">
        <f>SUM(G47+G48)</f>
        <v>0</v>
      </c>
      <c r="H46" s="30">
        <f t="shared" ref="H46:L46" si="22">SUM(H47+H48)</f>
        <v>0</v>
      </c>
      <c r="I46" s="30">
        <f t="shared" si="22"/>
        <v>0</v>
      </c>
      <c r="J46" s="30">
        <f t="shared" si="22"/>
        <v>0</v>
      </c>
      <c r="K46" s="30">
        <f t="shared" si="22"/>
        <v>0</v>
      </c>
      <c r="L46" s="30">
        <f t="shared" si="22"/>
        <v>0</v>
      </c>
      <c r="M46" s="31"/>
    </row>
    <row r="47" spans="1:13">
      <c r="A47" s="13"/>
      <c r="B47" s="32" t="s">
        <v>14</v>
      </c>
      <c r="C47" s="14" t="s">
        <v>66</v>
      </c>
      <c r="D47" s="14"/>
      <c r="E47" s="14"/>
      <c r="F47" s="33"/>
      <c r="G47" s="52">
        <v>0</v>
      </c>
      <c r="H47" s="53"/>
      <c r="I47" s="36">
        <f>SUM(G47+H47)</f>
        <v>0</v>
      </c>
      <c r="J47" s="52">
        <v>0</v>
      </c>
      <c r="K47" s="53"/>
      <c r="L47" s="36">
        <f>SUM(J47+K47)</f>
        <v>0</v>
      </c>
      <c r="M47" s="12"/>
    </row>
    <row r="48" spans="1:13">
      <c r="A48" s="13"/>
      <c r="B48" s="32" t="s">
        <v>16</v>
      </c>
      <c r="C48" s="14" t="s">
        <v>67</v>
      </c>
      <c r="D48" s="14"/>
      <c r="E48" s="14"/>
      <c r="F48" s="33"/>
      <c r="G48" s="52"/>
      <c r="H48" s="53"/>
      <c r="I48" s="36">
        <f>SUM(G48+H48)</f>
        <v>0</v>
      </c>
      <c r="J48" s="52"/>
      <c r="K48" s="53"/>
      <c r="L48" s="36">
        <f>SUM(J48+K48)</f>
        <v>0</v>
      </c>
      <c r="M48" s="12"/>
    </row>
    <row r="49" spans="1:13" ht="16.2" thickBot="1">
      <c r="A49" s="73" t="s">
        <v>68</v>
      </c>
      <c r="B49" s="39" t="s">
        <v>69</v>
      </c>
      <c r="C49" s="17"/>
      <c r="D49" s="17"/>
      <c r="E49" s="17"/>
      <c r="F49" s="40" t="s">
        <v>65</v>
      </c>
      <c r="G49" s="30">
        <f>SUM(G50+G51)</f>
        <v>128000</v>
      </c>
      <c r="H49" s="30">
        <f t="shared" ref="H49:L49" si="23">SUM(H50+H51)</f>
        <v>0</v>
      </c>
      <c r="I49" s="30">
        <f t="shared" si="23"/>
        <v>128000</v>
      </c>
      <c r="J49" s="30">
        <f t="shared" si="23"/>
        <v>128000</v>
      </c>
      <c r="K49" s="30">
        <f t="shared" si="23"/>
        <v>0</v>
      </c>
      <c r="L49" s="30">
        <f t="shared" si="23"/>
        <v>128000</v>
      </c>
      <c r="M49" s="30"/>
    </row>
    <row r="50" spans="1:13">
      <c r="A50" s="13"/>
      <c r="B50" s="32" t="s">
        <v>14</v>
      </c>
      <c r="C50" s="14" t="s">
        <v>70</v>
      </c>
      <c r="D50" s="14"/>
      <c r="E50" s="14"/>
      <c r="F50" s="33"/>
      <c r="G50" s="52">
        <v>128000</v>
      </c>
      <c r="H50" s="53"/>
      <c r="I50" s="36">
        <f>SUM(G50+H50)</f>
        <v>128000</v>
      </c>
      <c r="J50" s="52">
        <v>128000</v>
      </c>
      <c r="K50" s="53"/>
      <c r="L50" s="36">
        <f>SUM(J50+K50)</f>
        <v>128000</v>
      </c>
      <c r="M50" s="12"/>
    </row>
    <row r="51" spans="1:13">
      <c r="A51" s="13"/>
      <c r="B51" s="32" t="s">
        <v>16</v>
      </c>
      <c r="C51" s="14" t="s">
        <v>71</v>
      </c>
      <c r="D51" s="14"/>
      <c r="E51" s="14"/>
      <c r="F51" s="33"/>
      <c r="G51" s="52"/>
      <c r="H51" s="53"/>
      <c r="I51" s="36">
        <f>SUM(G51+H51)</f>
        <v>0</v>
      </c>
      <c r="J51" s="52"/>
      <c r="K51" s="53"/>
      <c r="L51" s="36">
        <f>SUM(J51+K51)</f>
        <v>0</v>
      </c>
      <c r="M51" s="12"/>
    </row>
    <row r="52" spans="1:13" ht="16.2" thickBot="1">
      <c r="A52" s="73" t="s">
        <v>72</v>
      </c>
      <c r="B52" s="39" t="s">
        <v>73</v>
      </c>
      <c r="C52" s="17"/>
      <c r="D52" s="17"/>
      <c r="E52" s="17"/>
      <c r="F52" s="40" t="s">
        <v>74</v>
      </c>
      <c r="G52" s="30">
        <f>SUM(HG53+G54)</f>
        <v>0</v>
      </c>
      <c r="H52" s="30">
        <f t="shared" ref="H52:L52" si="24">SUM(HH53+H54)</f>
        <v>0</v>
      </c>
      <c r="I52" s="30">
        <f t="shared" si="24"/>
        <v>0</v>
      </c>
      <c r="J52" s="30">
        <f t="shared" si="24"/>
        <v>0</v>
      </c>
      <c r="K52" s="30">
        <f t="shared" si="24"/>
        <v>0</v>
      </c>
      <c r="L52" s="30">
        <f t="shared" si="24"/>
        <v>0</v>
      </c>
      <c r="M52" s="31"/>
    </row>
    <row r="53" spans="1:13">
      <c r="A53" s="13"/>
      <c r="B53" s="32" t="s">
        <v>14</v>
      </c>
      <c r="C53" s="14" t="s">
        <v>33</v>
      </c>
      <c r="D53" s="14"/>
      <c r="E53" s="14"/>
      <c r="F53" s="33"/>
      <c r="G53" s="37"/>
      <c r="H53" s="38"/>
      <c r="I53" s="36">
        <f>SUM(G53+H53)</f>
        <v>0</v>
      </c>
      <c r="J53" s="37"/>
      <c r="K53" s="38"/>
      <c r="L53" s="36">
        <f>SUM(J53+K53)</f>
        <v>0</v>
      </c>
      <c r="M53" s="12"/>
    </row>
    <row r="54" spans="1:13">
      <c r="A54" s="13"/>
      <c r="B54" s="32" t="s">
        <v>16</v>
      </c>
      <c r="C54" s="14" t="s">
        <v>75</v>
      </c>
      <c r="D54" s="14"/>
      <c r="E54" s="14"/>
      <c r="F54" s="33"/>
      <c r="G54" s="37"/>
      <c r="H54" s="38"/>
      <c r="I54" s="36">
        <f>SUM(G54+H54)</f>
        <v>0</v>
      </c>
      <c r="J54" s="37"/>
      <c r="K54" s="38"/>
      <c r="L54" s="36">
        <f>SUM(J54+K54)</f>
        <v>0</v>
      </c>
      <c r="M54" s="12"/>
    </row>
    <row r="55" spans="1:13" ht="16.2" thickBot="1">
      <c r="A55" s="73" t="s">
        <v>76</v>
      </c>
      <c r="B55" s="39" t="s">
        <v>77</v>
      </c>
      <c r="C55" s="17"/>
      <c r="D55" s="17"/>
      <c r="E55" s="17"/>
      <c r="F55" s="40" t="s">
        <v>78</v>
      </c>
      <c r="G55" s="30">
        <f>SUM(G56+G57)</f>
        <v>1420070</v>
      </c>
      <c r="H55" s="30">
        <f t="shared" ref="H55:L55" si="25">SUM(H56+H57)</f>
        <v>0</v>
      </c>
      <c r="I55" s="30">
        <f t="shared" si="25"/>
        <v>1420070</v>
      </c>
      <c r="J55" s="30">
        <f t="shared" si="25"/>
        <v>1515941</v>
      </c>
      <c r="K55" s="30">
        <f t="shared" si="25"/>
        <v>0</v>
      </c>
      <c r="L55" s="30">
        <f t="shared" si="25"/>
        <v>1515941</v>
      </c>
      <c r="M55" s="31"/>
    </row>
    <row r="56" spans="1:13">
      <c r="A56" s="13"/>
      <c r="B56" s="32" t="s">
        <v>14</v>
      </c>
      <c r="C56" s="14" t="s">
        <v>79</v>
      </c>
      <c r="D56" s="14"/>
      <c r="E56" s="14"/>
      <c r="F56" s="52"/>
      <c r="G56" s="52">
        <v>4068666</v>
      </c>
      <c r="H56" s="53">
        <v>0</v>
      </c>
      <c r="I56" s="36">
        <f>SUM(G56+H56)</f>
        <v>4068666</v>
      </c>
      <c r="J56" s="52">
        <v>3991209</v>
      </c>
      <c r="K56" s="53"/>
      <c r="L56" s="36">
        <f>SUM(J56+K56)</f>
        <v>3991209</v>
      </c>
      <c r="M56" s="12"/>
    </row>
    <row r="57" spans="1:13">
      <c r="A57" s="13"/>
      <c r="B57" s="32" t="s">
        <v>16</v>
      </c>
      <c r="C57" s="14" t="s">
        <v>80</v>
      </c>
      <c r="D57" s="14"/>
      <c r="E57" s="14"/>
      <c r="F57" s="52"/>
      <c r="G57" s="52">
        <v>-2648596</v>
      </c>
      <c r="H57" s="53">
        <v>0</v>
      </c>
      <c r="I57" s="36">
        <f>SUM(G57+H57)</f>
        <v>-2648596</v>
      </c>
      <c r="J57" s="52">
        <v>-2475268</v>
      </c>
      <c r="K57" s="53"/>
      <c r="L57" s="36">
        <f>SUM(J57+K57)</f>
        <v>-2475268</v>
      </c>
      <c r="M57" s="12"/>
    </row>
    <row r="58" spans="1:13" ht="16.2" thickBot="1">
      <c r="A58" s="73" t="s">
        <v>81</v>
      </c>
      <c r="B58" s="39" t="s">
        <v>82</v>
      </c>
      <c r="C58" s="17"/>
      <c r="D58" s="17"/>
      <c r="E58" s="17"/>
      <c r="F58" s="40" t="s">
        <v>83</v>
      </c>
      <c r="G58" s="69">
        <v>272596</v>
      </c>
      <c r="H58" s="70">
        <v>524135</v>
      </c>
      <c r="I58" s="71">
        <f>SUM(G58+H58)</f>
        <v>796731</v>
      </c>
      <c r="J58" s="69">
        <v>172661</v>
      </c>
      <c r="K58" s="70">
        <v>393708</v>
      </c>
      <c r="L58" s="71">
        <f>SUM(J58+K58)</f>
        <v>566369</v>
      </c>
      <c r="M58" s="31"/>
    </row>
    <row r="59" spans="1:13">
      <c r="A59" s="13"/>
      <c r="B59" s="41"/>
      <c r="C59" s="14"/>
      <c r="D59" s="14"/>
      <c r="E59" s="14"/>
      <c r="F59" s="57"/>
      <c r="G59" s="9"/>
      <c r="H59" s="58"/>
      <c r="I59" s="74"/>
      <c r="J59" s="9"/>
      <c r="K59" s="58"/>
      <c r="L59" s="74"/>
      <c r="M59" s="12"/>
    </row>
    <row r="60" spans="1:13" ht="16.2" thickBot="1">
      <c r="A60" s="75"/>
      <c r="B60" s="76" t="s">
        <v>84</v>
      </c>
      <c r="C60" s="77"/>
      <c r="D60" s="77"/>
      <c r="E60" s="77"/>
      <c r="F60" s="78" t="s">
        <v>85</v>
      </c>
      <c r="G60" s="79">
        <f>SUM(G9+G13+G19+G24+G27+G37+G41+G44+G45+G46+G49+G52+G55+G58)</f>
        <v>31390177</v>
      </c>
      <c r="H60" s="79">
        <f t="shared" ref="H60:L60" si="26">SUM(H9+H13+H19+H24+H27+H37+H41+H44+H45+H46+H49+H52+H55+H58)</f>
        <v>29645207</v>
      </c>
      <c r="I60" s="79">
        <f t="shared" si="26"/>
        <v>61035384</v>
      </c>
      <c r="J60" s="79">
        <f t="shared" si="26"/>
        <v>42119437</v>
      </c>
      <c r="K60" s="79">
        <f t="shared" si="26"/>
        <v>37897602</v>
      </c>
      <c r="L60" s="79">
        <f t="shared" si="26"/>
        <v>80017039</v>
      </c>
      <c r="M60" s="31"/>
    </row>
    <row r="61" spans="1:13" ht="16.2" thickTop="1">
      <c r="A61" s="13" t="s">
        <v>86</v>
      </c>
      <c r="B61" s="41"/>
      <c r="C61" s="14"/>
      <c r="D61" s="14"/>
      <c r="E61" s="14"/>
      <c r="F61" s="18"/>
      <c r="G61" s="14"/>
      <c r="H61" s="14"/>
      <c r="I61" s="14"/>
      <c r="J61" s="14"/>
      <c r="K61" s="14"/>
      <c r="L61" s="14"/>
      <c r="M61" s="12"/>
    </row>
    <row r="62" spans="1:13" ht="16.2" thickBot="1">
      <c r="A62" s="80"/>
      <c r="B62" s="81"/>
      <c r="C62" s="82"/>
      <c r="D62" s="82"/>
      <c r="E62" s="82"/>
      <c r="F62" s="83"/>
      <c r="G62" s="82"/>
      <c r="H62" s="82"/>
      <c r="I62" s="82"/>
      <c r="J62" s="82"/>
      <c r="K62" s="82"/>
      <c r="L62" s="82"/>
      <c r="M62" s="84"/>
    </row>
    <row r="63" spans="1:13" ht="16.2" thickTop="1"/>
    <row r="64" spans="1:13">
      <c r="C64" s="254" t="s">
        <v>232</v>
      </c>
      <c r="D64"/>
      <c r="E64" s="256" t="s">
        <v>233</v>
      </c>
      <c r="F64" s="257" t="s">
        <v>234</v>
      </c>
      <c r="I64" s="269" t="s">
        <v>242</v>
      </c>
      <c r="J64"/>
      <c r="K64" s="258" t="s">
        <v>241</v>
      </c>
      <c r="L64" s="258"/>
    </row>
    <row r="65" spans="3:12">
      <c r="C65" s="254" t="s">
        <v>235</v>
      </c>
      <c r="D65"/>
      <c r="E65" s="256" t="s">
        <v>235</v>
      </c>
      <c r="F65" s="256" t="s">
        <v>235</v>
      </c>
      <c r="I65" s="260" t="s">
        <v>236</v>
      </c>
      <c r="J65"/>
      <c r="K65" s="260" t="s">
        <v>236</v>
      </c>
      <c r="L65" s="261"/>
    </row>
    <row r="66" spans="3:12">
      <c r="C66" s="255"/>
      <c r="D66" s="263"/>
      <c r="E66" s="263"/>
      <c r="F66" s="263"/>
      <c r="I66" s="268" t="s">
        <v>243</v>
      </c>
      <c r="J66" s="265"/>
      <c r="K66" s="260" t="s">
        <v>244</v>
      </c>
      <c r="L66" s="266"/>
    </row>
    <row r="67" spans="3:12">
      <c r="C67" s="255"/>
      <c r="D67" s="263"/>
      <c r="E67" s="263"/>
      <c r="F67" s="263"/>
      <c r="I67" s="264"/>
      <c r="J67" s="263"/>
      <c r="K67" s="263"/>
      <c r="L67" s="261"/>
    </row>
  </sheetData>
  <sheetProtection algorithmName="SHA-512" hashValue="fJ9Yz3XtmNT/1Ehb+ghwarOrYC0a9XXpfZlTMNYKdLKzEKdA1XRPE6odT5mGeopGDZulgc+xrH5Aclf7xCrp9A==" saltValue="NphfuVkUhWlMRUfAMQRWCw==" spinCount="100000" sheet="1" objects="1" scenarios="1"/>
  <mergeCells count="6">
    <mergeCell ref="J6:L6"/>
    <mergeCell ref="B7:D7"/>
    <mergeCell ref="E3:G3"/>
    <mergeCell ref="E4:G4"/>
    <mergeCell ref="E5:G5"/>
    <mergeCell ref="G6:I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7"/>
  <sheetViews>
    <sheetView topLeftCell="A52" workbookViewId="0">
      <selection activeCell="I70" sqref="I70"/>
    </sheetView>
  </sheetViews>
  <sheetFormatPr defaultRowHeight="14.4"/>
  <cols>
    <col min="5" max="5" width="19.44140625" customWidth="1"/>
    <col min="6" max="6" width="7.88671875" customWidth="1"/>
    <col min="7" max="7" width="14.109375" customWidth="1"/>
    <col min="8" max="8" width="13.88671875" customWidth="1"/>
    <col min="9" max="9" width="13.6640625" customWidth="1"/>
    <col min="10" max="10" width="13.109375" customWidth="1"/>
    <col min="11" max="11" width="13.6640625" customWidth="1"/>
    <col min="12" max="12" width="15.33203125" customWidth="1"/>
    <col min="13" max="13" width="0.33203125" customWidth="1"/>
  </cols>
  <sheetData>
    <row r="1" spans="1:13" ht="15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6.2" thickTop="1">
      <c r="A2" s="86"/>
      <c r="B2" s="87"/>
      <c r="C2" s="88"/>
      <c r="D2" s="88"/>
      <c r="E2" s="88"/>
      <c r="F2" s="89"/>
      <c r="G2" s="88"/>
      <c r="H2" s="88"/>
      <c r="I2" s="88"/>
      <c r="J2" s="88"/>
      <c r="K2" s="88"/>
      <c r="L2" s="88"/>
      <c r="M2" s="90"/>
    </row>
    <row r="3" spans="1:13" ht="15.6">
      <c r="A3" s="92"/>
      <c r="B3" s="93"/>
      <c r="C3" s="91"/>
      <c r="D3" s="94"/>
      <c r="E3" s="294" t="s">
        <v>0</v>
      </c>
      <c r="F3" s="294"/>
      <c r="G3" s="294"/>
      <c r="H3" s="91"/>
      <c r="I3" s="91"/>
      <c r="J3" s="95"/>
      <c r="K3" s="91"/>
      <c r="L3" s="95"/>
      <c r="M3" s="96"/>
    </row>
    <row r="4" spans="1:13" ht="15.6">
      <c r="A4" s="92"/>
      <c r="B4" s="93"/>
      <c r="C4" s="91"/>
      <c r="D4" s="94"/>
      <c r="E4" s="294" t="s">
        <v>1</v>
      </c>
      <c r="F4" s="294"/>
      <c r="G4" s="294"/>
      <c r="H4" s="93"/>
      <c r="I4" s="93"/>
      <c r="J4" s="93"/>
      <c r="K4" s="93"/>
      <c r="L4" s="93"/>
      <c r="M4" s="96"/>
    </row>
    <row r="5" spans="1:13" ht="15.6">
      <c r="A5" s="92"/>
      <c r="B5" s="93"/>
      <c r="C5" s="94"/>
      <c r="D5" s="97"/>
      <c r="E5" s="295" t="s">
        <v>2</v>
      </c>
      <c r="F5" s="295"/>
      <c r="G5" s="295"/>
      <c r="H5" s="93"/>
      <c r="I5" s="93"/>
      <c r="J5" s="93"/>
      <c r="K5" s="93"/>
      <c r="L5" s="93"/>
      <c r="M5" s="96"/>
    </row>
    <row r="6" spans="1:13" ht="15.6">
      <c r="A6" s="98"/>
      <c r="B6" s="99"/>
      <c r="C6" s="99"/>
      <c r="D6" s="99"/>
      <c r="E6" s="99"/>
      <c r="F6" s="100"/>
      <c r="G6" s="290" t="s">
        <v>3</v>
      </c>
      <c r="H6" s="296"/>
      <c r="I6" s="296"/>
      <c r="J6" s="290" t="s">
        <v>4</v>
      </c>
      <c r="K6" s="291"/>
      <c r="L6" s="291"/>
      <c r="M6" s="101"/>
    </row>
    <row r="7" spans="1:13" ht="16.2" thickBot="1">
      <c r="A7" s="98"/>
      <c r="B7" s="292" t="s">
        <v>87</v>
      </c>
      <c r="C7" s="293"/>
      <c r="D7" s="99"/>
      <c r="E7" s="99"/>
      <c r="F7" s="100" t="s">
        <v>8</v>
      </c>
      <c r="G7" s="99"/>
      <c r="H7" s="102" t="s">
        <v>6</v>
      </c>
      <c r="I7" s="103"/>
      <c r="J7" s="99"/>
      <c r="K7" s="102" t="s">
        <v>7</v>
      </c>
      <c r="L7" s="99"/>
      <c r="M7" s="101"/>
    </row>
    <row r="8" spans="1:13" ht="16.2" thickTop="1">
      <c r="A8" s="104"/>
      <c r="B8" s="105"/>
      <c r="C8" s="106"/>
      <c r="D8" s="106"/>
      <c r="E8" s="107"/>
      <c r="F8" s="108"/>
      <c r="G8" s="109" t="s">
        <v>9</v>
      </c>
      <c r="H8" s="110" t="s">
        <v>10</v>
      </c>
      <c r="I8" s="111" t="s">
        <v>11</v>
      </c>
      <c r="J8" s="109" t="s">
        <v>9</v>
      </c>
      <c r="K8" s="110" t="s">
        <v>10</v>
      </c>
      <c r="L8" s="111" t="s">
        <v>11</v>
      </c>
      <c r="M8" s="101"/>
    </row>
    <row r="9" spans="1:13" ht="16.2" thickBot="1">
      <c r="A9" s="113" t="s">
        <v>12</v>
      </c>
      <c r="B9" s="112" t="s">
        <v>88</v>
      </c>
      <c r="C9" s="112"/>
      <c r="D9" s="112"/>
      <c r="E9" s="112"/>
      <c r="F9" s="114" t="s">
        <v>89</v>
      </c>
      <c r="G9" s="115">
        <f>SUM(G10:G15)</f>
        <v>5411034</v>
      </c>
      <c r="H9" s="115">
        <f t="shared" ref="H9:L9" si="0">SUM(H10:H15)</f>
        <v>24715279</v>
      </c>
      <c r="I9" s="115">
        <f t="shared" si="0"/>
        <v>30126313</v>
      </c>
      <c r="J9" s="115">
        <f t="shared" si="0"/>
        <v>5827674</v>
      </c>
      <c r="K9" s="115">
        <f t="shared" si="0"/>
        <v>19824056</v>
      </c>
      <c r="L9" s="115">
        <f t="shared" si="0"/>
        <v>25651730</v>
      </c>
      <c r="M9" s="116"/>
    </row>
    <row r="10" spans="1:13" ht="16.2" thickTop="1">
      <c r="A10" s="98"/>
      <c r="B10" s="100" t="s">
        <v>14</v>
      </c>
      <c r="C10" s="99" t="s">
        <v>90</v>
      </c>
      <c r="D10" s="99"/>
      <c r="E10" s="99"/>
      <c r="F10" s="117"/>
      <c r="G10" s="118">
        <v>4870269</v>
      </c>
      <c r="H10" s="118">
        <v>13060383</v>
      </c>
      <c r="I10" s="119">
        <f>SUM(G10+H10)</f>
        <v>17930652</v>
      </c>
      <c r="J10" s="120">
        <v>5091252</v>
      </c>
      <c r="K10" s="120">
        <v>4901183</v>
      </c>
      <c r="L10" s="119">
        <f>SUM(J10:K10)</f>
        <v>9992435</v>
      </c>
      <c r="M10" s="101"/>
    </row>
    <row r="11" spans="1:13" ht="15.6">
      <c r="A11" s="98"/>
      <c r="B11" s="100" t="s">
        <v>16</v>
      </c>
      <c r="C11" s="121" t="s">
        <v>91</v>
      </c>
      <c r="D11" s="99"/>
      <c r="E11" s="99"/>
      <c r="F11" s="117"/>
      <c r="G11" s="118">
        <v>21702</v>
      </c>
      <c r="H11" s="118">
        <v>11040552</v>
      </c>
      <c r="I11" s="119">
        <f t="shared" ref="I11:I15" si="1">SUM(G11+H11)</f>
        <v>11062254</v>
      </c>
      <c r="J11" s="118">
        <v>20473</v>
      </c>
      <c r="K11" s="118"/>
      <c r="L11" s="119">
        <f t="shared" ref="L11:L15" si="2">SUM(J11:K11)</f>
        <v>20473</v>
      </c>
      <c r="M11" s="101"/>
    </row>
    <row r="12" spans="1:13" ht="15.6">
      <c r="A12" s="98"/>
      <c r="B12" s="100" t="s">
        <v>18</v>
      </c>
      <c r="C12" s="99" t="s">
        <v>92</v>
      </c>
      <c r="D12" s="99"/>
      <c r="E12" s="99"/>
      <c r="F12" s="117"/>
      <c r="G12" s="118">
        <v>503941</v>
      </c>
      <c r="H12" s="118">
        <v>125550</v>
      </c>
      <c r="I12" s="119">
        <f t="shared" si="1"/>
        <v>629491</v>
      </c>
      <c r="J12" s="118">
        <v>715773</v>
      </c>
      <c r="K12" s="118">
        <v>14919568</v>
      </c>
      <c r="L12" s="119">
        <f t="shared" si="2"/>
        <v>15635341</v>
      </c>
      <c r="M12" s="101"/>
    </row>
    <row r="13" spans="1:13" ht="15.6">
      <c r="A13" s="98"/>
      <c r="B13" s="100" t="s">
        <v>34</v>
      </c>
      <c r="C13" s="99" t="s">
        <v>93</v>
      </c>
      <c r="D13" s="99"/>
      <c r="E13" s="99"/>
      <c r="F13" s="117"/>
      <c r="G13" s="118">
        <v>0</v>
      </c>
      <c r="H13" s="118">
        <v>0</v>
      </c>
      <c r="I13" s="119">
        <f t="shared" si="1"/>
        <v>0</v>
      </c>
      <c r="J13" s="118">
        <v>23</v>
      </c>
      <c r="K13" s="118"/>
      <c r="L13" s="119">
        <f t="shared" si="2"/>
        <v>23</v>
      </c>
      <c r="M13" s="101"/>
    </row>
    <row r="14" spans="1:13" ht="15.6">
      <c r="A14" s="98"/>
      <c r="B14" s="100" t="s">
        <v>94</v>
      </c>
      <c r="C14" s="99" t="s">
        <v>95</v>
      </c>
      <c r="D14" s="99"/>
      <c r="E14" s="99"/>
      <c r="F14" s="117"/>
      <c r="G14" s="118">
        <v>15122</v>
      </c>
      <c r="H14" s="118">
        <v>488794</v>
      </c>
      <c r="I14" s="119">
        <f t="shared" si="1"/>
        <v>503916</v>
      </c>
      <c r="J14" s="118">
        <v>153</v>
      </c>
      <c r="K14" s="118">
        <v>3305</v>
      </c>
      <c r="L14" s="119">
        <f t="shared" si="2"/>
        <v>3458</v>
      </c>
      <c r="M14" s="101"/>
    </row>
    <row r="15" spans="1:13" ht="15.6">
      <c r="A15" s="98"/>
      <c r="B15" s="100" t="s">
        <v>96</v>
      </c>
      <c r="C15" s="99" t="s">
        <v>97</v>
      </c>
      <c r="D15" s="99"/>
      <c r="E15" s="99"/>
      <c r="F15" s="117"/>
      <c r="G15" s="118"/>
      <c r="H15" s="118">
        <v>0</v>
      </c>
      <c r="I15" s="119">
        <f t="shared" si="1"/>
        <v>0</v>
      </c>
      <c r="J15" s="118">
        <v>0</v>
      </c>
      <c r="K15" s="118">
        <v>0</v>
      </c>
      <c r="L15" s="119">
        <f t="shared" si="2"/>
        <v>0</v>
      </c>
      <c r="M15" s="101"/>
    </row>
    <row r="16" spans="1:13" ht="16.2" thickBot="1">
      <c r="A16" s="113" t="s">
        <v>98</v>
      </c>
      <c r="B16" s="122" t="s">
        <v>99</v>
      </c>
      <c r="C16" s="112"/>
      <c r="D16" s="112"/>
      <c r="E16" s="112"/>
      <c r="F16" s="123" t="s">
        <v>100</v>
      </c>
      <c r="G16" s="124">
        <v>0</v>
      </c>
      <c r="H16" s="125">
        <v>0</v>
      </c>
      <c r="I16" s="126">
        <f>SUM(G16+H16)</f>
        <v>0</v>
      </c>
      <c r="J16" s="124">
        <v>0</v>
      </c>
      <c r="K16" s="125">
        <v>0</v>
      </c>
      <c r="L16" s="126">
        <f>SUM(J16+K16)</f>
        <v>0</v>
      </c>
      <c r="M16" s="116"/>
    </row>
    <row r="17" spans="1:13" ht="16.2" thickBot="1">
      <c r="A17" s="113" t="s">
        <v>28</v>
      </c>
      <c r="B17" s="122" t="s">
        <v>101</v>
      </c>
      <c r="C17" s="112"/>
      <c r="D17" s="112"/>
      <c r="E17" s="112"/>
      <c r="F17" s="127" t="s">
        <v>102</v>
      </c>
      <c r="G17" s="128">
        <f>SUM(G18+G19)</f>
        <v>0</v>
      </c>
      <c r="H17" s="128">
        <f t="shared" ref="H17:L17" si="3">SUM(H18+H19)</f>
        <v>5028243</v>
      </c>
      <c r="I17" s="128">
        <f>SUM(I18+I19)</f>
        <v>5028243</v>
      </c>
      <c r="J17" s="128">
        <f t="shared" si="3"/>
        <v>0</v>
      </c>
      <c r="K17" s="128">
        <f t="shared" si="3"/>
        <v>594020</v>
      </c>
      <c r="L17" s="128">
        <f t="shared" si="3"/>
        <v>594020</v>
      </c>
      <c r="M17" s="116"/>
    </row>
    <row r="18" spans="1:13" ht="16.2" thickTop="1">
      <c r="A18" s="98"/>
      <c r="B18" s="100" t="s">
        <v>14</v>
      </c>
      <c r="C18" s="99" t="s">
        <v>103</v>
      </c>
      <c r="D18" s="99"/>
      <c r="E18" s="99"/>
      <c r="F18" s="117"/>
      <c r="G18" s="120">
        <v>0</v>
      </c>
      <c r="H18" s="120"/>
      <c r="I18" s="119"/>
      <c r="J18" s="129">
        <v>0</v>
      </c>
      <c r="K18" s="130">
        <v>0</v>
      </c>
      <c r="L18" s="119">
        <f>SUM(J18+K18)</f>
        <v>0</v>
      </c>
      <c r="M18" s="101"/>
    </row>
    <row r="19" spans="1:13" ht="15.6">
      <c r="A19" s="98"/>
      <c r="B19" s="100" t="s">
        <v>16</v>
      </c>
      <c r="C19" s="99" t="s">
        <v>104</v>
      </c>
      <c r="D19" s="99"/>
      <c r="E19" s="99"/>
      <c r="F19" s="117"/>
      <c r="G19" s="131">
        <f>SUM(G20:G22)</f>
        <v>0</v>
      </c>
      <c r="H19" s="131">
        <f t="shared" ref="H19:L19" si="4">SUM(H20:H22)</f>
        <v>5028243</v>
      </c>
      <c r="I19" s="131">
        <f>SUM(I20:I22)</f>
        <v>5028243</v>
      </c>
      <c r="J19" s="131">
        <f t="shared" si="4"/>
        <v>0</v>
      </c>
      <c r="K19" s="131">
        <f t="shared" si="4"/>
        <v>594020</v>
      </c>
      <c r="L19" s="131">
        <f t="shared" si="4"/>
        <v>594020</v>
      </c>
      <c r="M19" s="101"/>
    </row>
    <row r="20" spans="1:13" ht="15.6">
      <c r="A20" s="98"/>
      <c r="B20" s="132"/>
      <c r="C20" s="121" t="s">
        <v>105</v>
      </c>
      <c r="D20" s="99"/>
      <c r="E20" s="99"/>
      <c r="F20" s="133"/>
      <c r="G20" s="134">
        <v>0</v>
      </c>
      <c r="H20" s="135">
        <v>5028243</v>
      </c>
      <c r="I20" s="136">
        <f>G20+H20</f>
        <v>5028243</v>
      </c>
      <c r="J20" s="118">
        <v>0</v>
      </c>
      <c r="K20" s="118">
        <v>594020</v>
      </c>
      <c r="L20" s="136">
        <f>SUM(J20+K20)</f>
        <v>594020</v>
      </c>
      <c r="M20" s="101"/>
    </row>
    <row r="21" spans="1:13" ht="15.6">
      <c r="A21" s="98"/>
      <c r="B21" s="132"/>
      <c r="C21" s="121" t="s">
        <v>106</v>
      </c>
      <c r="D21" s="99"/>
      <c r="E21" s="99"/>
      <c r="F21" s="137"/>
      <c r="G21" s="134">
        <v>0</v>
      </c>
      <c r="H21" s="135">
        <v>0</v>
      </c>
      <c r="I21" s="136">
        <f t="shared" ref="I21:I22" si="5">SUM(G21+H21)</f>
        <v>0</v>
      </c>
      <c r="J21" s="134">
        <v>0</v>
      </c>
      <c r="K21" s="135">
        <v>0</v>
      </c>
      <c r="L21" s="136">
        <f t="shared" ref="L21:L22" si="6">SUM(J21+K21)</f>
        <v>0</v>
      </c>
      <c r="M21" s="101"/>
    </row>
    <row r="22" spans="1:13" ht="15.6">
      <c r="A22" s="98"/>
      <c r="B22" s="132"/>
      <c r="C22" s="99" t="s">
        <v>107</v>
      </c>
      <c r="D22" s="99"/>
      <c r="E22" s="99"/>
      <c r="F22" s="137"/>
      <c r="G22" s="134">
        <v>0</v>
      </c>
      <c r="H22" s="135">
        <v>0</v>
      </c>
      <c r="I22" s="136">
        <f t="shared" si="5"/>
        <v>0</v>
      </c>
      <c r="J22" s="134">
        <v>0</v>
      </c>
      <c r="K22" s="135">
        <v>0</v>
      </c>
      <c r="L22" s="136">
        <f t="shared" si="6"/>
        <v>0</v>
      </c>
      <c r="M22" s="101"/>
    </row>
    <row r="23" spans="1:13" ht="16.2" thickBot="1">
      <c r="A23" s="113" t="s">
        <v>108</v>
      </c>
      <c r="B23" s="122" t="s">
        <v>109</v>
      </c>
      <c r="C23" s="112"/>
      <c r="D23" s="112"/>
      <c r="E23" s="112"/>
      <c r="F23" s="114" t="s">
        <v>110</v>
      </c>
      <c r="G23" s="138"/>
      <c r="H23" s="139"/>
      <c r="I23" s="140">
        <f>SUM(G23+H23)</f>
        <v>0</v>
      </c>
      <c r="J23" s="138"/>
      <c r="K23" s="139"/>
      <c r="L23" s="140">
        <f>SUM(J23+K23)</f>
        <v>0</v>
      </c>
      <c r="M23" s="116"/>
    </row>
    <row r="24" spans="1:13" ht="16.2" thickBot="1">
      <c r="A24" s="113" t="s">
        <v>41</v>
      </c>
      <c r="B24" s="122" t="s">
        <v>111</v>
      </c>
      <c r="C24" s="112"/>
      <c r="D24" s="112"/>
      <c r="E24" s="112"/>
      <c r="F24" s="114" t="s">
        <v>112</v>
      </c>
      <c r="G24" s="115">
        <f>SUM(G25:HG27)</f>
        <v>0</v>
      </c>
      <c r="H24" s="115">
        <f t="shared" ref="H24:L24" si="7">SUM(H25:HH27)</f>
        <v>0</v>
      </c>
      <c r="I24" s="115">
        <f t="shared" si="7"/>
        <v>0</v>
      </c>
      <c r="J24" s="115">
        <f t="shared" si="7"/>
        <v>0</v>
      </c>
      <c r="K24" s="115">
        <f t="shared" si="7"/>
        <v>0</v>
      </c>
      <c r="L24" s="115">
        <f t="shared" si="7"/>
        <v>0</v>
      </c>
      <c r="M24" s="116"/>
    </row>
    <row r="25" spans="1:13" ht="15.6">
      <c r="A25" s="98"/>
      <c r="B25" s="100" t="s">
        <v>14</v>
      </c>
      <c r="C25" s="99" t="s">
        <v>113</v>
      </c>
      <c r="D25" s="99"/>
      <c r="E25" s="99"/>
      <c r="F25" s="117"/>
      <c r="G25" s="129">
        <v>0</v>
      </c>
      <c r="H25" s="130">
        <v>0</v>
      </c>
      <c r="I25" s="119">
        <f>SUM(G25+H25)</f>
        <v>0</v>
      </c>
      <c r="J25" s="129">
        <v>0</v>
      </c>
      <c r="K25" s="130">
        <v>0</v>
      </c>
      <c r="L25" s="119">
        <f>SUM(J25+K25)</f>
        <v>0</v>
      </c>
      <c r="M25" s="101"/>
    </row>
    <row r="26" spans="1:13" ht="15.6">
      <c r="A26" s="98"/>
      <c r="B26" s="100" t="s">
        <v>16</v>
      </c>
      <c r="C26" s="99" t="s">
        <v>114</v>
      </c>
      <c r="D26" s="99"/>
      <c r="E26" s="99"/>
      <c r="F26" s="117"/>
      <c r="G26" s="129">
        <v>0</v>
      </c>
      <c r="H26" s="130">
        <v>0</v>
      </c>
      <c r="I26" s="119">
        <f t="shared" ref="I26:I27" si="8">SUM(G26+H26)</f>
        <v>0</v>
      </c>
      <c r="J26" s="129">
        <v>0</v>
      </c>
      <c r="K26" s="130">
        <v>0</v>
      </c>
      <c r="L26" s="119">
        <f t="shared" ref="L26:L27" si="9">SUM(J26+K26)</f>
        <v>0</v>
      </c>
      <c r="M26" s="101"/>
    </row>
    <row r="27" spans="1:13" ht="15.6">
      <c r="A27" s="98"/>
      <c r="B27" s="100" t="s">
        <v>18</v>
      </c>
      <c r="C27" s="99" t="s">
        <v>115</v>
      </c>
      <c r="D27" s="99"/>
      <c r="E27" s="99"/>
      <c r="F27" s="117"/>
      <c r="G27" s="129">
        <v>0</v>
      </c>
      <c r="H27" s="130">
        <v>0</v>
      </c>
      <c r="I27" s="119">
        <f t="shared" si="8"/>
        <v>0</v>
      </c>
      <c r="J27" s="129">
        <v>0</v>
      </c>
      <c r="K27" s="130">
        <v>0</v>
      </c>
      <c r="L27" s="119">
        <f t="shared" si="9"/>
        <v>0</v>
      </c>
      <c r="M27" s="101"/>
    </row>
    <row r="28" spans="1:13" ht="16.2" thickBot="1">
      <c r="A28" s="113" t="s">
        <v>116</v>
      </c>
      <c r="B28" s="141" t="s">
        <v>117</v>
      </c>
      <c r="C28" s="112"/>
      <c r="D28" s="112"/>
      <c r="E28" s="112"/>
      <c r="F28" s="114"/>
      <c r="G28" s="115">
        <f>SUM(G29:G31)</f>
        <v>25760</v>
      </c>
      <c r="H28" s="115">
        <f t="shared" ref="H28:L28" si="10">SUM(H29:H31)</f>
        <v>35980</v>
      </c>
      <c r="I28" s="115">
        <f t="shared" si="10"/>
        <v>61740</v>
      </c>
      <c r="J28" s="115">
        <f t="shared" si="10"/>
        <v>38331</v>
      </c>
      <c r="K28" s="115">
        <f t="shared" si="10"/>
        <v>81726</v>
      </c>
      <c r="L28" s="115">
        <f t="shared" si="10"/>
        <v>120057</v>
      </c>
      <c r="M28" s="116"/>
    </row>
    <row r="29" spans="1:13" ht="15.6">
      <c r="A29" s="98"/>
      <c r="B29" s="100" t="s">
        <v>14</v>
      </c>
      <c r="C29" s="99" t="s">
        <v>118</v>
      </c>
      <c r="D29" s="99"/>
      <c r="E29" s="99"/>
      <c r="F29" s="117"/>
      <c r="G29" s="129">
        <v>25760</v>
      </c>
      <c r="H29" s="130">
        <v>35980</v>
      </c>
      <c r="I29" s="119">
        <f>SUM(G29+H29)</f>
        <v>61740</v>
      </c>
      <c r="J29" s="129">
        <v>38331</v>
      </c>
      <c r="K29" s="130">
        <v>81726</v>
      </c>
      <c r="L29" s="119">
        <f>SUM(J29+K29)</f>
        <v>120057</v>
      </c>
      <c r="M29" s="101"/>
    </row>
    <row r="30" spans="1:13" ht="15.6">
      <c r="A30" s="98"/>
      <c r="B30" s="100" t="s">
        <v>16</v>
      </c>
      <c r="C30" s="99" t="s">
        <v>119</v>
      </c>
      <c r="D30" s="99"/>
      <c r="E30" s="99"/>
      <c r="F30" s="117"/>
      <c r="G30" s="129">
        <v>0</v>
      </c>
      <c r="H30" s="130">
        <v>0</v>
      </c>
      <c r="I30" s="119">
        <f t="shared" ref="I30:I31" si="11">SUM(G30+K30)</f>
        <v>0</v>
      </c>
      <c r="J30" s="129">
        <v>0</v>
      </c>
      <c r="K30" s="130">
        <v>0</v>
      </c>
      <c r="L30" s="119">
        <f t="shared" ref="L30:L31" si="12">SUM(J30+K30)</f>
        <v>0</v>
      </c>
      <c r="M30" s="101"/>
    </row>
    <row r="31" spans="1:13" ht="15.6">
      <c r="A31" s="98"/>
      <c r="B31" s="100" t="s">
        <v>18</v>
      </c>
      <c r="C31" s="99" t="s">
        <v>19</v>
      </c>
      <c r="D31" s="99"/>
      <c r="E31" s="99"/>
      <c r="F31" s="117"/>
      <c r="G31" s="129">
        <v>0</v>
      </c>
      <c r="H31" s="130">
        <v>0</v>
      </c>
      <c r="I31" s="119">
        <f t="shared" si="11"/>
        <v>0</v>
      </c>
      <c r="J31" s="129">
        <v>0</v>
      </c>
      <c r="K31" s="130">
        <v>0</v>
      </c>
      <c r="L31" s="119">
        <f t="shared" si="12"/>
        <v>0</v>
      </c>
      <c r="M31" s="101"/>
    </row>
    <row r="32" spans="1:13" ht="16.2" thickBot="1">
      <c r="A32" s="113" t="s">
        <v>120</v>
      </c>
      <c r="B32" s="141" t="s">
        <v>121</v>
      </c>
      <c r="C32" s="112"/>
      <c r="D32" s="112"/>
      <c r="E32" s="112"/>
      <c r="F32" s="114"/>
      <c r="G32" s="115">
        <f>SUM(G33+G34)</f>
        <v>0</v>
      </c>
      <c r="H32" s="115">
        <f t="shared" ref="H32:L32" si="13">SUM(H33+H34)</f>
        <v>0</v>
      </c>
      <c r="I32" s="115">
        <f t="shared" si="13"/>
        <v>0</v>
      </c>
      <c r="J32" s="115">
        <f t="shared" si="13"/>
        <v>0</v>
      </c>
      <c r="K32" s="115">
        <f t="shared" si="13"/>
        <v>0</v>
      </c>
      <c r="L32" s="115">
        <f t="shared" si="13"/>
        <v>0</v>
      </c>
      <c r="M32" s="116"/>
    </row>
    <row r="33" spans="1:13" ht="15.6">
      <c r="A33" s="98"/>
      <c r="B33" s="100" t="s">
        <v>14</v>
      </c>
      <c r="C33" s="99" t="s">
        <v>122</v>
      </c>
      <c r="D33" s="99"/>
      <c r="E33" s="99"/>
      <c r="F33" s="117"/>
      <c r="G33" s="129">
        <v>0</v>
      </c>
      <c r="H33" s="130">
        <v>0</v>
      </c>
      <c r="I33" s="119">
        <f>SUM(G33+H33)</f>
        <v>0</v>
      </c>
      <c r="J33" s="129">
        <v>0</v>
      </c>
      <c r="K33" s="130">
        <v>0</v>
      </c>
      <c r="L33" s="119">
        <f>SUM(J33+K33)</f>
        <v>0</v>
      </c>
      <c r="M33" s="101"/>
    </row>
    <row r="34" spans="1:13" ht="15.6">
      <c r="A34" s="98"/>
      <c r="B34" s="100" t="s">
        <v>16</v>
      </c>
      <c r="C34" s="99" t="s">
        <v>123</v>
      </c>
      <c r="D34" s="99"/>
      <c r="E34" s="99"/>
      <c r="F34" s="117"/>
      <c r="G34" s="129">
        <v>0</v>
      </c>
      <c r="H34" s="130">
        <v>0</v>
      </c>
      <c r="I34" s="119">
        <f>SUM(G34+H34)</f>
        <v>0</v>
      </c>
      <c r="J34" s="129">
        <v>0</v>
      </c>
      <c r="K34" s="130">
        <v>0</v>
      </c>
      <c r="L34" s="119">
        <f>SUM(J34+K34)</f>
        <v>0</v>
      </c>
      <c r="M34" s="101"/>
    </row>
    <row r="35" spans="1:13" ht="16.2" thickBot="1">
      <c r="A35" s="113" t="s">
        <v>58</v>
      </c>
      <c r="B35" s="122" t="s">
        <v>124</v>
      </c>
      <c r="C35" s="112"/>
      <c r="D35" s="112"/>
      <c r="E35" s="112"/>
      <c r="F35" s="114"/>
      <c r="G35" s="138">
        <v>181429</v>
      </c>
      <c r="H35" s="139">
        <v>14543</v>
      </c>
      <c r="I35" s="140">
        <f>SUM(G35+H35)</f>
        <v>195972</v>
      </c>
      <c r="J35" s="138">
        <v>212439</v>
      </c>
      <c r="K35" s="139">
        <v>5218</v>
      </c>
      <c r="L35" s="140">
        <f>SUM(J35+K35)</f>
        <v>217657</v>
      </c>
      <c r="M35" s="116"/>
    </row>
    <row r="36" spans="1:13" ht="16.2" thickBot="1">
      <c r="A36" s="113" t="s">
        <v>60</v>
      </c>
      <c r="B36" s="122" t="s">
        <v>125</v>
      </c>
      <c r="C36" s="112"/>
      <c r="D36" s="112"/>
      <c r="E36" s="112"/>
      <c r="F36" s="114"/>
      <c r="G36" s="138">
        <v>0</v>
      </c>
      <c r="H36" s="139">
        <v>0</v>
      </c>
      <c r="I36" s="140">
        <f t="shared" ref="I36:I37" si="14">SUM(G36+H36)</f>
        <v>0</v>
      </c>
      <c r="J36" s="138">
        <v>0</v>
      </c>
      <c r="K36" s="139">
        <v>0</v>
      </c>
      <c r="L36" s="140">
        <f t="shared" ref="L36:L37" si="15">SUM(J36+K36)</f>
        <v>0</v>
      </c>
      <c r="M36" s="116"/>
    </row>
    <row r="37" spans="1:13" ht="16.2" thickBot="1">
      <c r="A37" s="113" t="s">
        <v>63</v>
      </c>
      <c r="B37" s="122" t="s">
        <v>126</v>
      </c>
      <c r="C37" s="112"/>
      <c r="D37" s="112"/>
      <c r="E37" s="112"/>
      <c r="F37" s="114" t="s">
        <v>127</v>
      </c>
      <c r="G37" s="138">
        <v>627307</v>
      </c>
      <c r="H37" s="139">
        <v>196351</v>
      </c>
      <c r="I37" s="140">
        <f t="shared" si="14"/>
        <v>823658</v>
      </c>
      <c r="J37" s="138">
        <v>890469</v>
      </c>
      <c r="K37" s="139">
        <v>682543</v>
      </c>
      <c r="L37" s="140">
        <f t="shared" si="15"/>
        <v>1573012</v>
      </c>
      <c r="M37" s="116"/>
    </row>
    <row r="38" spans="1:13" ht="16.2" thickBot="1">
      <c r="A38" s="113" t="s">
        <v>68</v>
      </c>
      <c r="B38" s="122" t="s">
        <v>128</v>
      </c>
      <c r="C38" s="112"/>
      <c r="D38" s="112"/>
      <c r="E38" s="112"/>
      <c r="F38" s="114"/>
      <c r="G38" s="115">
        <f>SUM(G39:G42)</f>
        <v>288156</v>
      </c>
      <c r="H38" s="115">
        <f t="shared" ref="H38:L38" si="16">SUM(H39:H42)</f>
        <v>0</v>
      </c>
      <c r="I38" s="115">
        <f t="shared" si="16"/>
        <v>288156</v>
      </c>
      <c r="J38" s="115">
        <f t="shared" si="16"/>
        <v>579874</v>
      </c>
      <c r="K38" s="115">
        <f t="shared" si="16"/>
        <v>0</v>
      </c>
      <c r="L38" s="115">
        <f t="shared" si="16"/>
        <v>579874</v>
      </c>
      <c r="M38" s="116"/>
    </row>
    <row r="39" spans="1:13" ht="15.6">
      <c r="A39" s="98"/>
      <c r="B39" s="100" t="s">
        <v>14</v>
      </c>
      <c r="C39" s="99" t="s">
        <v>129</v>
      </c>
      <c r="D39" s="99"/>
      <c r="E39" s="99"/>
      <c r="F39" s="117"/>
      <c r="G39" s="129">
        <v>0</v>
      </c>
      <c r="H39" s="130">
        <v>0</v>
      </c>
      <c r="I39" s="119">
        <f>SUM(G39+H39)</f>
        <v>0</v>
      </c>
      <c r="J39" s="129">
        <v>0</v>
      </c>
      <c r="K39" s="130">
        <v>0</v>
      </c>
      <c r="L39" s="119">
        <f>SUM(J39+K39)</f>
        <v>0</v>
      </c>
      <c r="M39" s="101"/>
    </row>
    <row r="40" spans="1:13" ht="15.6">
      <c r="A40" s="98"/>
      <c r="B40" s="100" t="s">
        <v>16</v>
      </c>
      <c r="C40" s="99" t="s">
        <v>130</v>
      </c>
      <c r="D40" s="99"/>
      <c r="E40" s="99"/>
      <c r="F40" s="117"/>
      <c r="G40" s="129">
        <v>288156</v>
      </c>
      <c r="H40" s="130">
        <v>0</v>
      </c>
      <c r="I40" s="119">
        <f t="shared" ref="I40:I42" si="17">SUM(G40+H40)</f>
        <v>288156</v>
      </c>
      <c r="J40" s="129">
        <v>579874</v>
      </c>
      <c r="K40" s="130">
        <v>0</v>
      </c>
      <c r="L40" s="119">
        <f t="shared" ref="L40:L42" si="18">SUM(J40+K40)</f>
        <v>579874</v>
      </c>
      <c r="M40" s="101"/>
    </row>
    <row r="41" spans="1:13" ht="15.6">
      <c r="A41" s="98"/>
      <c r="B41" s="100" t="s">
        <v>18</v>
      </c>
      <c r="C41" s="99" t="s">
        <v>131</v>
      </c>
      <c r="D41" s="99"/>
      <c r="E41" s="99"/>
      <c r="F41" s="117"/>
      <c r="G41" s="129">
        <v>0</v>
      </c>
      <c r="H41" s="130">
        <v>0</v>
      </c>
      <c r="I41" s="119">
        <f t="shared" si="17"/>
        <v>0</v>
      </c>
      <c r="J41" s="129">
        <v>0</v>
      </c>
      <c r="K41" s="130">
        <v>0</v>
      </c>
      <c r="L41" s="119">
        <f t="shared" si="18"/>
        <v>0</v>
      </c>
      <c r="M41" s="101"/>
    </row>
    <row r="42" spans="1:13" ht="15.6">
      <c r="A42" s="98"/>
      <c r="B42" s="100" t="s">
        <v>34</v>
      </c>
      <c r="C42" s="99" t="s">
        <v>132</v>
      </c>
      <c r="D42" s="99"/>
      <c r="E42" s="99"/>
      <c r="F42" s="117"/>
      <c r="G42" s="129">
        <v>0</v>
      </c>
      <c r="H42" s="130">
        <v>0</v>
      </c>
      <c r="I42" s="119">
        <f t="shared" si="17"/>
        <v>0</v>
      </c>
      <c r="J42" s="129">
        <v>0</v>
      </c>
      <c r="K42" s="130">
        <v>0</v>
      </c>
      <c r="L42" s="119">
        <f t="shared" si="18"/>
        <v>0</v>
      </c>
      <c r="M42" s="101"/>
    </row>
    <row r="43" spans="1:13" ht="16.2" thickBot="1">
      <c r="A43" s="113" t="s">
        <v>72</v>
      </c>
      <c r="B43" s="141" t="s">
        <v>133</v>
      </c>
      <c r="C43" s="112"/>
      <c r="D43" s="112"/>
      <c r="E43" s="112"/>
      <c r="F43" s="114" t="s">
        <v>134</v>
      </c>
      <c r="G43" s="138">
        <v>126879</v>
      </c>
      <c r="H43" s="139">
        <v>517318</v>
      </c>
      <c r="I43" s="140">
        <f>SUM(G43+H43)</f>
        <v>644197</v>
      </c>
      <c r="J43" s="138">
        <v>233099</v>
      </c>
      <c r="K43" s="139">
        <v>2772914</v>
      </c>
      <c r="L43" s="140">
        <f>SUM(J43+K43)</f>
        <v>3006013</v>
      </c>
      <c r="M43" s="116"/>
    </row>
    <row r="44" spans="1:13" ht="16.2" thickBot="1">
      <c r="A44" s="113" t="s">
        <v>76</v>
      </c>
      <c r="B44" s="141" t="s">
        <v>135</v>
      </c>
      <c r="C44" s="112"/>
      <c r="D44" s="112"/>
      <c r="E44" s="112"/>
      <c r="F44" s="114" t="s">
        <v>136</v>
      </c>
      <c r="G44" s="115">
        <f>SUM(G45+G48+G52+G53+G54+G55)</f>
        <v>23867106</v>
      </c>
      <c r="H44" s="115">
        <f t="shared" ref="H44:L44" si="19">SUM(H45+H48+H52+H53+H54+H55)</f>
        <v>0</v>
      </c>
      <c r="I44" s="115">
        <f t="shared" si="19"/>
        <v>23867106</v>
      </c>
      <c r="J44" s="115">
        <f t="shared" si="19"/>
        <v>42144660</v>
      </c>
      <c r="K44" s="115">
        <f t="shared" si="19"/>
        <v>0</v>
      </c>
      <c r="L44" s="115">
        <f t="shared" si="19"/>
        <v>42144660</v>
      </c>
      <c r="M44" s="116"/>
    </row>
    <row r="45" spans="1:13" ht="15.6">
      <c r="A45" s="98"/>
      <c r="B45" s="100" t="s">
        <v>14</v>
      </c>
      <c r="C45" s="99" t="s">
        <v>137</v>
      </c>
      <c r="D45" s="99"/>
      <c r="E45" s="99"/>
      <c r="F45" s="117"/>
      <c r="G45" s="131">
        <f>SUM(G46+G47)</f>
        <v>40000000</v>
      </c>
      <c r="H45" s="131">
        <f t="shared" ref="H45:L45" si="20">SUM(H46+H47)</f>
        <v>0</v>
      </c>
      <c r="I45" s="131">
        <f>SUM(G45+H45)</f>
        <v>40000000</v>
      </c>
      <c r="J45" s="131">
        <f t="shared" si="20"/>
        <v>40000000</v>
      </c>
      <c r="K45" s="131">
        <f t="shared" si="20"/>
        <v>0</v>
      </c>
      <c r="L45" s="131">
        <f t="shared" si="20"/>
        <v>40000000</v>
      </c>
      <c r="M45" s="101"/>
    </row>
    <row r="46" spans="1:13" ht="15.6">
      <c r="A46" s="98"/>
      <c r="B46" s="132"/>
      <c r="C46" s="99" t="s">
        <v>138</v>
      </c>
      <c r="D46" s="99"/>
      <c r="E46" s="99"/>
      <c r="F46" s="133"/>
      <c r="G46" s="142">
        <v>40000000</v>
      </c>
      <c r="H46" s="143">
        <v>0</v>
      </c>
      <c r="I46" s="131">
        <f>SUM(G46+H46)</f>
        <v>40000000</v>
      </c>
      <c r="J46" s="142">
        <v>40000000</v>
      </c>
      <c r="K46" s="143">
        <v>0</v>
      </c>
      <c r="L46" s="119">
        <f>SUM(J46+J47)</f>
        <v>40000000</v>
      </c>
      <c r="M46" s="101"/>
    </row>
    <row r="47" spans="1:13" ht="15.6">
      <c r="A47" s="98"/>
      <c r="B47" s="132"/>
      <c r="C47" s="99" t="s">
        <v>139</v>
      </c>
      <c r="D47" s="99"/>
      <c r="E47" s="99"/>
      <c r="F47" s="137"/>
      <c r="G47" s="134">
        <v>0</v>
      </c>
      <c r="H47" s="135">
        <v>0</v>
      </c>
      <c r="I47" s="131">
        <f>SUM(G47+H47)</f>
        <v>0</v>
      </c>
      <c r="J47" s="142">
        <v>0</v>
      </c>
      <c r="K47" s="143">
        <v>0</v>
      </c>
      <c r="L47" s="119">
        <f>SUM(J47+K47)</f>
        <v>0</v>
      </c>
      <c r="M47" s="101"/>
    </row>
    <row r="48" spans="1:13" ht="15.6">
      <c r="A48" s="98"/>
      <c r="B48" s="100" t="s">
        <v>16</v>
      </c>
      <c r="C48" s="121" t="s">
        <v>140</v>
      </c>
      <c r="D48" s="99"/>
      <c r="E48" s="99"/>
      <c r="F48" s="117"/>
      <c r="G48" s="131">
        <f>SUM(G49:G51)</f>
        <v>10111508</v>
      </c>
      <c r="H48" s="131">
        <f t="shared" ref="H48:L48" si="21">SUM(H49:H51)</f>
        <v>0</v>
      </c>
      <c r="I48" s="131">
        <f t="shared" si="21"/>
        <v>10111508</v>
      </c>
      <c r="J48" s="131">
        <f t="shared" si="21"/>
        <v>10111508</v>
      </c>
      <c r="K48" s="131">
        <f t="shared" si="21"/>
        <v>0</v>
      </c>
      <c r="L48" s="131">
        <f t="shared" si="21"/>
        <v>10111508</v>
      </c>
      <c r="M48" s="101"/>
    </row>
    <row r="49" spans="1:13" ht="15.6">
      <c r="A49" s="98"/>
      <c r="B49" s="100"/>
      <c r="C49" s="132" t="s">
        <v>141</v>
      </c>
      <c r="D49" s="99"/>
      <c r="E49" s="99"/>
      <c r="F49" s="144"/>
      <c r="G49" s="145">
        <v>10111508</v>
      </c>
      <c r="H49" s="146">
        <v>0</v>
      </c>
      <c r="I49" s="119">
        <f>SUM(G49+H49)</f>
        <v>10111508</v>
      </c>
      <c r="J49" s="145">
        <v>10111508</v>
      </c>
      <c r="K49" s="146">
        <v>0</v>
      </c>
      <c r="L49" s="119">
        <f>SUM(J49+K49)</f>
        <v>10111508</v>
      </c>
      <c r="M49" s="101"/>
    </row>
    <row r="50" spans="1:13" ht="15.6">
      <c r="A50" s="98"/>
      <c r="B50" s="100"/>
      <c r="C50" s="121" t="s">
        <v>142</v>
      </c>
      <c r="D50" s="99"/>
      <c r="E50" s="99"/>
      <c r="F50" s="147"/>
      <c r="G50" s="148">
        <v>0</v>
      </c>
      <c r="H50" s="149">
        <v>0</v>
      </c>
      <c r="I50" s="119">
        <f t="shared" ref="I50:I54" si="22">SUM(G50+H50)</f>
        <v>0</v>
      </c>
      <c r="J50" s="148">
        <v>0</v>
      </c>
      <c r="K50" s="149">
        <v>0</v>
      </c>
      <c r="L50" s="119">
        <f t="shared" ref="L50:L54" si="23">SUM(J50+K50)</f>
        <v>0</v>
      </c>
      <c r="M50" s="101"/>
    </row>
    <row r="51" spans="1:13" ht="15.6">
      <c r="A51" s="98"/>
      <c r="B51" s="100"/>
      <c r="C51" s="121" t="s">
        <v>143</v>
      </c>
      <c r="D51" s="99"/>
      <c r="E51" s="99"/>
      <c r="F51" s="147"/>
      <c r="G51" s="148">
        <v>0</v>
      </c>
      <c r="H51" s="149">
        <v>0</v>
      </c>
      <c r="I51" s="119">
        <f t="shared" si="22"/>
        <v>0</v>
      </c>
      <c r="J51" s="148">
        <v>0</v>
      </c>
      <c r="K51" s="149">
        <v>0</v>
      </c>
      <c r="L51" s="119">
        <f t="shared" si="23"/>
        <v>0</v>
      </c>
      <c r="M51" s="101"/>
    </row>
    <row r="52" spans="1:13" ht="15.6">
      <c r="A52" s="98"/>
      <c r="B52" s="100" t="s">
        <v>18</v>
      </c>
      <c r="C52" s="132" t="s">
        <v>144</v>
      </c>
      <c r="D52" s="99"/>
      <c r="E52" s="99"/>
      <c r="F52" s="117"/>
      <c r="G52" s="129">
        <v>353770</v>
      </c>
      <c r="H52" s="130">
        <v>0</v>
      </c>
      <c r="I52" s="119">
        <f t="shared" si="22"/>
        <v>353770</v>
      </c>
      <c r="J52" s="129">
        <v>353770</v>
      </c>
      <c r="K52" s="130">
        <v>0</v>
      </c>
      <c r="L52" s="119">
        <f t="shared" si="23"/>
        <v>353770</v>
      </c>
      <c r="M52" s="101"/>
    </row>
    <row r="53" spans="1:13" ht="15.6">
      <c r="A53" s="98"/>
      <c r="B53" s="150" t="s">
        <v>34</v>
      </c>
      <c r="C53" s="99" t="s">
        <v>145</v>
      </c>
      <c r="D53" s="99"/>
      <c r="E53" s="99"/>
      <c r="F53" s="117"/>
      <c r="G53" s="129">
        <v>0</v>
      </c>
      <c r="H53" s="130">
        <v>0</v>
      </c>
      <c r="I53" s="119">
        <f t="shared" si="22"/>
        <v>0</v>
      </c>
      <c r="J53" s="129">
        <v>0</v>
      </c>
      <c r="K53" s="130">
        <v>0</v>
      </c>
      <c r="L53" s="119">
        <f t="shared" si="23"/>
        <v>0</v>
      </c>
      <c r="M53" s="101"/>
    </row>
    <row r="54" spans="1:13" ht="15.6">
      <c r="A54" s="98"/>
      <c r="B54" s="150" t="s">
        <v>94</v>
      </c>
      <c r="C54" s="99" t="s">
        <v>146</v>
      </c>
      <c r="D54" s="99"/>
      <c r="E54" s="99"/>
      <c r="F54" s="117" t="s">
        <v>147</v>
      </c>
      <c r="G54" s="129">
        <v>0</v>
      </c>
      <c r="H54" s="130">
        <v>0</v>
      </c>
      <c r="I54" s="119">
        <f t="shared" si="22"/>
        <v>0</v>
      </c>
      <c r="J54" s="129">
        <v>0</v>
      </c>
      <c r="K54" s="130">
        <v>0</v>
      </c>
      <c r="L54" s="119">
        <f t="shared" si="23"/>
        <v>0</v>
      </c>
      <c r="M54" s="101"/>
    </row>
    <row r="55" spans="1:13" ht="15.6">
      <c r="A55" s="98"/>
      <c r="B55" s="150" t="s">
        <v>96</v>
      </c>
      <c r="C55" s="99" t="s">
        <v>148</v>
      </c>
      <c r="D55" s="99"/>
      <c r="E55" s="99"/>
      <c r="F55" s="117"/>
      <c r="G55" s="131">
        <f>SUM(G56+G57)</f>
        <v>-26598172</v>
      </c>
      <c r="H55" s="131">
        <f t="shared" ref="H55:L55" si="24">SUM(H56+H57)</f>
        <v>0</v>
      </c>
      <c r="I55" s="131">
        <f>SUM(I56+I57)</f>
        <v>-26598172</v>
      </c>
      <c r="J55" s="131">
        <f t="shared" si="24"/>
        <v>-8320618</v>
      </c>
      <c r="K55" s="131">
        <f t="shared" si="24"/>
        <v>0</v>
      </c>
      <c r="L55" s="131">
        <f t="shared" si="24"/>
        <v>-8320618</v>
      </c>
      <c r="M55" s="101"/>
    </row>
    <row r="56" spans="1:13" ht="15.6">
      <c r="A56" s="98"/>
      <c r="B56" s="132"/>
      <c r="C56" s="99" t="s">
        <v>149</v>
      </c>
      <c r="D56" s="99"/>
      <c r="E56" s="99"/>
      <c r="F56" s="144"/>
      <c r="G56" s="145">
        <v>-24407571</v>
      </c>
      <c r="H56" s="146">
        <v>0</v>
      </c>
      <c r="I56" s="131">
        <f t="shared" ref="I56:I57" si="25">SUM(G56+H56)</f>
        <v>-24407571</v>
      </c>
      <c r="J56" s="145">
        <v>-8320618</v>
      </c>
      <c r="K56" s="146">
        <v>0</v>
      </c>
      <c r="L56" s="119">
        <f>SUM(J56+K56)</f>
        <v>-8320618</v>
      </c>
      <c r="M56" s="101"/>
    </row>
    <row r="57" spans="1:13" ht="15.6">
      <c r="A57" s="98"/>
      <c r="B57" s="132"/>
      <c r="C57" s="99" t="s">
        <v>150</v>
      </c>
      <c r="D57" s="99"/>
      <c r="E57" s="99"/>
      <c r="F57" s="147"/>
      <c r="G57" s="148">
        <v>-2190601</v>
      </c>
      <c r="H57" s="149">
        <v>0</v>
      </c>
      <c r="I57" s="131">
        <f t="shared" si="25"/>
        <v>-2190601</v>
      </c>
      <c r="J57" s="148">
        <v>0</v>
      </c>
      <c r="K57" s="149">
        <v>0</v>
      </c>
      <c r="L57" s="119">
        <f>SUM(J57+K57)</f>
        <v>0</v>
      </c>
      <c r="M57" s="101"/>
    </row>
    <row r="58" spans="1:13" ht="16.2" thickBot="1">
      <c r="A58" s="113" t="s">
        <v>81</v>
      </c>
      <c r="B58" s="141" t="s">
        <v>151</v>
      </c>
      <c r="C58" s="112"/>
      <c r="D58" s="112"/>
      <c r="E58" s="112"/>
      <c r="F58" s="114"/>
      <c r="G58" s="115">
        <f>SUM(G59+G60)</f>
        <v>0</v>
      </c>
      <c r="H58" s="115">
        <f t="shared" ref="H58:L58" si="26">SUM(H59+H60)</f>
        <v>0</v>
      </c>
      <c r="I58" s="115">
        <f>SUM(I59+I60)</f>
        <v>0</v>
      </c>
      <c r="J58" s="115">
        <f t="shared" si="26"/>
        <v>6130016</v>
      </c>
      <c r="K58" s="115">
        <f t="shared" si="26"/>
        <v>0</v>
      </c>
      <c r="L58" s="115">
        <f t="shared" si="26"/>
        <v>6130016</v>
      </c>
      <c r="M58" s="116"/>
    </row>
    <row r="59" spans="1:13" ht="15.6">
      <c r="A59" s="98"/>
      <c r="B59" s="100" t="s">
        <v>14</v>
      </c>
      <c r="C59" s="121" t="s">
        <v>152</v>
      </c>
      <c r="D59" s="99"/>
      <c r="E59" s="99"/>
      <c r="F59" s="117"/>
      <c r="G59" s="129"/>
      <c r="H59" s="130"/>
      <c r="I59" s="119">
        <f>SUM(G59+H59)</f>
        <v>0</v>
      </c>
      <c r="J59" s="129"/>
      <c r="K59" s="130"/>
      <c r="L59" s="119">
        <f>SUM(J59+K59)</f>
        <v>0</v>
      </c>
      <c r="M59" s="101"/>
    </row>
    <row r="60" spans="1:13" ht="15.6">
      <c r="A60" s="98"/>
      <c r="B60" s="100" t="s">
        <v>16</v>
      </c>
      <c r="C60" s="121" t="s">
        <v>153</v>
      </c>
      <c r="D60" s="99"/>
      <c r="E60" s="99"/>
      <c r="F60" s="117"/>
      <c r="G60" s="129"/>
      <c r="H60" s="130"/>
      <c r="I60" s="119">
        <f>SUM(G60+H60)</f>
        <v>0</v>
      </c>
      <c r="J60" s="129">
        <v>6130016</v>
      </c>
      <c r="K60" s="130"/>
      <c r="L60" s="119">
        <f>SUM(J60+K60)</f>
        <v>6130016</v>
      </c>
      <c r="M60" s="101"/>
    </row>
    <row r="61" spans="1:13" ht="15.6">
      <c r="A61" s="98"/>
      <c r="B61" s="132"/>
      <c r="C61" s="99"/>
      <c r="D61" s="99"/>
      <c r="E61" s="99"/>
      <c r="F61" s="151"/>
      <c r="G61" s="152"/>
      <c r="H61" s="153"/>
      <c r="I61" s="154"/>
      <c r="J61" s="152"/>
      <c r="K61" s="153"/>
      <c r="L61" s="154"/>
      <c r="M61" s="101"/>
    </row>
    <row r="62" spans="1:13" ht="16.2" thickBot="1">
      <c r="A62" s="113"/>
      <c r="B62" s="141" t="s">
        <v>154</v>
      </c>
      <c r="C62" s="112"/>
      <c r="D62" s="112"/>
      <c r="E62" s="112"/>
      <c r="F62" s="155" t="s">
        <v>85</v>
      </c>
      <c r="G62" s="156">
        <f>SUM(G9+G16+G17+G23+G24+G28+G32+G35+G36+G37+G38+G43+G44+G58)</f>
        <v>30527671</v>
      </c>
      <c r="H62" s="156">
        <f t="shared" ref="H62:L62" si="27">SUM(H9+H16+H17+H23+H24+H28+H32+H35+H36+H37+H38+H43+H44+H58)</f>
        <v>30507714</v>
      </c>
      <c r="I62" s="156">
        <f t="shared" si="27"/>
        <v>61035385</v>
      </c>
      <c r="J62" s="156">
        <f t="shared" si="27"/>
        <v>56056562</v>
      </c>
      <c r="K62" s="156">
        <f t="shared" si="27"/>
        <v>23960477</v>
      </c>
      <c r="L62" s="156">
        <f t="shared" si="27"/>
        <v>80017039</v>
      </c>
      <c r="M62" s="116"/>
    </row>
    <row r="63" spans="1:13" ht="16.2" thickTop="1">
      <c r="A63" s="104"/>
      <c r="B63" s="105"/>
      <c r="C63" s="106"/>
      <c r="D63" s="106"/>
      <c r="E63" s="107"/>
      <c r="F63" s="151"/>
      <c r="G63" s="152"/>
      <c r="H63" s="153"/>
      <c r="I63" s="154"/>
      <c r="J63" s="152"/>
      <c r="K63" s="153"/>
      <c r="L63" s="154"/>
      <c r="M63" s="101"/>
    </row>
    <row r="64" spans="1:13" ht="15.6">
      <c r="A64" s="98"/>
      <c r="B64" s="132" t="s">
        <v>155</v>
      </c>
      <c r="C64" s="99"/>
      <c r="D64" s="99"/>
      <c r="E64" s="157"/>
      <c r="F64" s="151" t="s">
        <v>22</v>
      </c>
      <c r="G64" s="152"/>
      <c r="H64" s="153"/>
      <c r="I64" s="154"/>
      <c r="J64" s="152"/>
      <c r="K64" s="153"/>
      <c r="L64" s="154"/>
      <c r="M64" s="101"/>
    </row>
    <row r="65" spans="1:13" ht="15.6">
      <c r="A65" s="98"/>
      <c r="B65" s="132"/>
      <c r="C65" s="99"/>
      <c r="D65" s="99"/>
      <c r="E65" s="157"/>
      <c r="F65" s="151"/>
      <c r="G65" s="152"/>
      <c r="H65" s="153"/>
      <c r="I65" s="154"/>
      <c r="J65" s="152"/>
      <c r="K65" s="153"/>
      <c r="L65" s="154"/>
      <c r="M65" s="101"/>
    </row>
    <row r="66" spans="1:13" ht="16.2" thickBot="1">
      <c r="A66" s="98" t="s">
        <v>12</v>
      </c>
      <c r="B66" s="132" t="s">
        <v>156</v>
      </c>
      <c r="C66" s="99"/>
      <c r="D66" s="99"/>
      <c r="E66" s="157"/>
      <c r="F66" s="158" t="s">
        <v>30</v>
      </c>
      <c r="G66" s="159">
        <v>192488</v>
      </c>
      <c r="H66" s="160">
        <v>130615</v>
      </c>
      <c r="I66" s="161">
        <f>SUM(G66+H66)</f>
        <v>323103</v>
      </c>
      <c r="J66" s="159">
        <v>297700</v>
      </c>
      <c r="K66" s="160">
        <v>129687</v>
      </c>
      <c r="L66" s="161">
        <f>SUM(J66+K66)</f>
        <v>427387</v>
      </c>
      <c r="M66" s="101"/>
    </row>
    <row r="67" spans="1:13" ht="16.2" thickBot="1">
      <c r="A67" s="98" t="s">
        <v>20</v>
      </c>
      <c r="B67" s="121" t="s">
        <v>157</v>
      </c>
      <c r="C67" s="99"/>
      <c r="D67" s="99"/>
      <c r="E67" s="157"/>
      <c r="F67" s="158" t="s">
        <v>38</v>
      </c>
      <c r="G67" s="159">
        <v>2514500</v>
      </c>
      <c r="H67" s="160">
        <v>0</v>
      </c>
      <c r="I67" s="161">
        <f t="shared" ref="I67:I69" si="28">SUM(G67+H67)</f>
        <v>2514500</v>
      </c>
      <c r="J67" s="159">
        <v>2727250</v>
      </c>
      <c r="K67" s="160">
        <v>0</v>
      </c>
      <c r="L67" s="161">
        <f t="shared" ref="L67:L68" si="29">SUM(J67+K67)</f>
        <v>2727250</v>
      </c>
      <c r="M67" s="101"/>
    </row>
    <row r="68" spans="1:13" ht="16.2" thickBot="1">
      <c r="A68" s="98" t="s">
        <v>28</v>
      </c>
      <c r="B68" s="132" t="s">
        <v>158</v>
      </c>
      <c r="C68" s="99"/>
      <c r="D68" s="99"/>
      <c r="E68" s="157"/>
      <c r="F68" s="158" t="s">
        <v>43</v>
      </c>
      <c r="G68" s="159">
        <v>0</v>
      </c>
      <c r="H68" s="160">
        <v>0</v>
      </c>
      <c r="I68" s="161">
        <f t="shared" si="28"/>
        <v>0</v>
      </c>
      <c r="J68" s="159">
        <v>0</v>
      </c>
      <c r="K68" s="160">
        <v>0</v>
      </c>
      <c r="L68" s="161">
        <f t="shared" si="29"/>
        <v>0</v>
      </c>
      <c r="M68" s="101"/>
    </row>
    <row r="69" spans="1:13" ht="16.2" thickBot="1">
      <c r="A69" s="98" t="s">
        <v>36</v>
      </c>
      <c r="B69" s="132" t="s">
        <v>159</v>
      </c>
      <c r="C69" s="99"/>
      <c r="D69" s="99"/>
      <c r="E69" s="157"/>
      <c r="F69" s="158"/>
      <c r="G69" s="159">
        <v>71426820</v>
      </c>
      <c r="H69" s="162">
        <v>109064328</v>
      </c>
      <c r="I69" s="161">
        <f t="shared" si="28"/>
        <v>180491148</v>
      </c>
      <c r="J69" s="159">
        <v>77344826</v>
      </c>
      <c r="K69" s="162">
        <v>90096896</v>
      </c>
      <c r="L69" s="163">
        <f>SUM(J69+K69)</f>
        <v>167441722</v>
      </c>
      <c r="M69" s="101"/>
    </row>
    <row r="70" spans="1:13" ht="16.2" thickBot="1">
      <c r="A70" s="164"/>
      <c r="B70" s="165" t="s">
        <v>11</v>
      </c>
      <c r="C70" s="166"/>
      <c r="D70" s="166"/>
      <c r="E70" s="167"/>
      <c r="F70" s="168"/>
      <c r="G70" s="156">
        <f>SUM(G66:G69)</f>
        <v>74133808</v>
      </c>
      <c r="H70" s="156">
        <f t="shared" ref="H70" si="30">SUM(H66:H69)</f>
        <v>109194943</v>
      </c>
      <c r="I70" s="156">
        <f>SUM(I66:I69)</f>
        <v>183328751</v>
      </c>
      <c r="J70" s="156">
        <f>SUM(J66:J69)</f>
        <v>80369776</v>
      </c>
      <c r="K70" s="156">
        <f t="shared" ref="K70:L70" si="31">SUM(K66:K69)</f>
        <v>90226583</v>
      </c>
      <c r="L70" s="156">
        <f t="shared" si="31"/>
        <v>170596359</v>
      </c>
      <c r="M70" s="116"/>
    </row>
    <row r="71" spans="1:13" ht="16.2" thickTop="1">
      <c r="A71" s="98"/>
      <c r="B71" s="132"/>
      <c r="C71" s="99"/>
      <c r="D71" s="99"/>
      <c r="E71" s="99"/>
      <c r="F71" s="100"/>
      <c r="G71" s="99"/>
      <c r="H71" s="99"/>
      <c r="I71" s="99"/>
      <c r="J71" s="99"/>
      <c r="K71" s="99"/>
      <c r="L71" s="99"/>
      <c r="M71" s="101"/>
    </row>
    <row r="72" spans="1:13" ht="15.6">
      <c r="A72" s="98"/>
      <c r="B72" s="132"/>
      <c r="C72" s="99"/>
      <c r="D72" s="99"/>
      <c r="E72" s="99"/>
      <c r="F72" s="100"/>
      <c r="G72" s="99"/>
      <c r="H72" s="99"/>
      <c r="I72" s="99"/>
      <c r="J72" s="99"/>
      <c r="K72" s="99"/>
      <c r="L72" s="99"/>
      <c r="M72" s="101"/>
    </row>
    <row r="73" spans="1:13" ht="16.2" thickBot="1">
      <c r="A73" s="169"/>
      <c r="B73" s="170"/>
      <c r="C73" s="171"/>
      <c r="D73" s="171"/>
      <c r="E73" s="171"/>
      <c r="F73" s="172"/>
      <c r="G73" s="171"/>
      <c r="H73" s="171"/>
      <c r="I73" s="171"/>
      <c r="J73" s="171"/>
      <c r="K73" s="171"/>
      <c r="L73" s="171"/>
      <c r="M73" s="173"/>
    </row>
    <row r="74" spans="1:13" ht="15" thickTop="1"/>
    <row r="75" spans="1:13" ht="15.6">
      <c r="B75" s="254" t="s">
        <v>232</v>
      </c>
      <c r="D75" s="256" t="s">
        <v>233</v>
      </c>
      <c r="F75" s="257" t="s">
        <v>234</v>
      </c>
      <c r="G75" s="244"/>
      <c r="H75" s="269" t="s">
        <v>242</v>
      </c>
      <c r="J75" s="258" t="s">
        <v>241</v>
      </c>
      <c r="K75" s="258"/>
    </row>
    <row r="76" spans="1:13" ht="15.6">
      <c r="B76" s="254" t="s">
        <v>235</v>
      </c>
      <c r="D76" s="256" t="s">
        <v>235</v>
      </c>
      <c r="F76" s="256" t="s">
        <v>235</v>
      </c>
      <c r="G76" s="244"/>
      <c r="H76" s="260" t="s">
        <v>236</v>
      </c>
      <c r="J76" s="260" t="s">
        <v>236</v>
      </c>
      <c r="K76" s="261"/>
    </row>
    <row r="77" spans="1:13" ht="15.6">
      <c r="B77" s="255"/>
      <c r="C77" s="263"/>
      <c r="D77" s="263"/>
      <c r="E77" s="263"/>
      <c r="F77" s="244"/>
      <c r="G77" s="244"/>
      <c r="H77" s="268" t="s">
        <v>243</v>
      </c>
      <c r="I77" s="265"/>
      <c r="J77" s="260" t="s">
        <v>244</v>
      </c>
      <c r="K77" s="266"/>
    </row>
  </sheetData>
  <mergeCells count="6">
    <mergeCell ref="J6:L6"/>
    <mergeCell ref="B7:C7"/>
    <mergeCell ref="E3:G3"/>
    <mergeCell ref="E4:G4"/>
    <mergeCell ref="E5:G5"/>
    <mergeCell ref="G6:I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7"/>
  <sheetViews>
    <sheetView tabSelected="1" workbookViewId="0">
      <selection activeCell="N8" sqref="N8"/>
    </sheetView>
  </sheetViews>
  <sheetFormatPr defaultRowHeight="14.4"/>
  <cols>
    <col min="1" max="1" width="5.109375" customWidth="1"/>
    <col min="2" max="2" width="7.5546875" customWidth="1"/>
    <col min="3" max="3" width="14.5546875" customWidth="1"/>
    <col min="4" max="4" width="17.88671875" customWidth="1"/>
    <col min="5" max="5" width="22.88671875" customWidth="1"/>
    <col min="6" max="6" width="13" customWidth="1"/>
    <col min="7" max="7" width="15.6640625" customWidth="1"/>
    <col min="8" max="8" width="16" customWidth="1"/>
  </cols>
  <sheetData>
    <row r="1" spans="1:9" ht="16.2" thickBot="1">
      <c r="A1" s="174"/>
      <c r="B1" s="174"/>
      <c r="C1" s="174"/>
      <c r="D1" s="174"/>
      <c r="E1" s="174"/>
      <c r="F1" s="174"/>
      <c r="G1" s="174"/>
      <c r="H1" s="174"/>
      <c r="I1" s="175"/>
    </row>
    <row r="2" spans="1:9" ht="16.8" thickTop="1" thickBot="1">
      <c r="A2" s="176"/>
      <c r="B2" s="177"/>
      <c r="C2" s="178"/>
      <c r="D2" s="178"/>
      <c r="E2" s="178"/>
      <c r="F2" s="179"/>
      <c r="G2" s="180"/>
      <c r="H2" s="181"/>
      <c r="I2" s="182"/>
    </row>
    <row r="3" spans="1:9" ht="16.2" thickTop="1">
      <c r="A3" s="183"/>
      <c r="B3" s="184"/>
      <c r="C3" s="184"/>
      <c r="D3" s="184"/>
      <c r="E3" s="184"/>
      <c r="F3" s="185"/>
      <c r="G3" s="186"/>
      <c r="H3" s="186"/>
      <c r="I3" s="187"/>
    </row>
    <row r="4" spans="1:9" ht="15.6">
      <c r="A4" s="189"/>
      <c r="B4" s="190"/>
      <c r="C4" s="297" t="s">
        <v>0</v>
      </c>
      <c r="D4" s="298"/>
      <c r="E4" s="298"/>
      <c r="F4" s="191"/>
      <c r="G4" s="192"/>
      <c r="H4" s="192"/>
      <c r="I4" s="188"/>
    </row>
    <row r="5" spans="1:9" ht="15.6">
      <c r="A5" s="189"/>
      <c r="B5" s="190"/>
      <c r="C5" s="299" t="s">
        <v>160</v>
      </c>
      <c r="D5" s="299"/>
      <c r="E5" s="299"/>
      <c r="F5" s="193"/>
      <c r="G5" s="192"/>
      <c r="H5" s="192"/>
      <c r="I5" s="188"/>
    </row>
    <row r="6" spans="1:9" ht="15.6">
      <c r="A6" s="189"/>
      <c r="B6" s="190"/>
      <c r="C6" s="300" t="s">
        <v>2</v>
      </c>
      <c r="D6" s="300"/>
      <c r="E6" s="300"/>
      <c r="F6" s="193"/>
      <c r="G6" s="192"/>
      <c r="H6" s="192"/>
      <c r="I6" s="188"/>
    </row>
    <row r="7" spans="1:9" ht="15.6">
      <c r="A7" s="189"/>
      <c r="B7" s="190"/>
      <c r="C7" s="190"/>
      <c r="D7" s="190"/>
      <c r="E7" s="190"/>
      <c r="F7" s="194" t="s">
        <v>8</v>
      </c>
      <c r="G7" s="195" t="s">
        <v>3</v>
      </c>
      <c r="H7" s="195" t="s">
        <v>4</v>
      </c>
      <c r="I7" s="196"/>
    </row>
    <row r="8" spans="1:9" ht="16.2" thickBot="1">
      <c r="A8" s="189"/>
      <c r="B8" s="190"/>
      <c r="C8" s="197"/>
      <c r="D8" s="190"/>
      <c r="E8" s="190"/>
      <c r="F8" s="194"/>
      <c r="G8" s="198" t="s">
        <v>6</v>
      </c>
      <c r="H8" s="198" t="s">
        <v>7</v>
      </c>
      <c r="I8" s="196"/>
    </row>
    <row r="9" spans="1:9" ht="16.2" thickBot="1">
      <c r="A9" s="189"/>
      <c r="B9" s="190"/>
      <c r="C9" s="190"/>
      <c r="D9" s="190"/>
      <c r="E9" s="190"/>
      <c r="F9" s="199"/>
      <c r="G9" s="200"/>
      <c r="H9" s="200"/>
      <c r="I9" s="196"/>
    </row>
    <row r="10" spans="1:9" ht="16.2" thickBot="1">
      <c r="A10" s="189" t="s">
        <v>12</v>
      </c>
      <c r="B10" s="197" t="s">
        <v>161</v>
      </c>
      <c r="C10" s="190"/>
      <c r="D10" s="190"/>
      <c r="E10" s="190"/>
      <c r="F10" s="201" t="s">
        <v>22</v>
      </c>
      <c r="G10" s="202">
        <v>6456720</v>
      </c>
      <c r="H10" s="271">
        <v>10689367</v>
      </c>
      <c r="I10" s="188"/>
    </row>
    <row r="11" spans="1:9" ht="15.6">
      <c r="A11" s="189"/>
      <c r="B11" s="203" t="s">
        <v>14</v>
      </c>
      <c r="C11" s="190" t="s">
        <v>162</v>
      </c>
      <c r="D11" s="190"/>
      <c r="E11" s="190"/>
      <c r="F11" s="204"/>
      <c r="G11" s="205">
        <v>6086495.1000000006</v>
      </c>
      <c r="H11" s="272">
        <f>H12+H15+H18</f>
        <v>10349377.489999998</v>
      </c>
      <c r="I11" s="188"/>
    </row>
    <row r="12" spans="1:9" ht="15.6">
      <c r="A12" s="189"/>
      <c r="B12" s="206"/>
      <c r="C12" s="190" t="s">
        <v>163</v>
      </c>
      <c r="D12" s="190"/>
      <c r="E12" s="190"/>
      <c r="F12" s="207"/>
      <c r="G12" s="208">
        <v>2475689.83</v>
      </c>
      <c r="H12" s="273">
        <f>H13+H14</f>
        <v>7338614.4899999993</v>
      </c>
      <c r="I12" s="188"/>
    </row>
    <row r="13" spans="1:9" ht="15.6">
      <c r="A13" s="189"/>
      <c r="B13" s="206"/>
      <c r="C13" s="190" t="s">
        <v>164</v>
      </c>
      <c r="D13" s="190"/>
      <c r="E13" s="190"/>
      <c r="F13" s="209"/>
      <c r="G13" s="210">
        <v>1977026.37</v>
      </c>
      <c r="H13" s="274">
        <v>4003461.3499999996</v>
      </c>
      <c r="I13" s="188"/>
    </row>
    <row r="14" spans="1:9" ht="15.6">
      <c r="A14" s="189"/>
      <c r="B14" s="206"/>
      <c r="C14" s="190" t="s">
        <v>165</v>
      </c>
      <c r="D14" s="190"/>
      <c r="E14" s="190"/>
      <c r="F14" s="209"/>
      <c r="G14" s="210">
        <v>498663.46</v>
      </c>
      <c r="H14" s="274">
        <v>3335153.1399999997</v>
      </c>
      <c r="I14" s="188"/>
    </row>
    <row r="15" spans="1:9" ht="15.6">
      <c r="A15" s="189"/>
      <c r="B15" s="206"/>
      <c r="C15" s="211" t="s">
        <v>166</v>
      </c>
      <c r="D15" s="190"/>
      <c r="E15" s="190"/>
      <c r="F15" s="207"/>
      <c r="G15" s="208">
        <v>3086500.8200000003</v>
      </c>
      <c r="H15" s="273">
        <f>H16+H17</f>
        <v>2750702</v>
      </c>
      <c r="I15" s="188"/>
    </row>
    <row r="16" spans="1:9" ht="15.6">
      <c r="A16" s="189"/>
      <c r="B16" s="206"/>
      <c r="C16" s="190" t="s">
        <v>164</v>
      </c>
      <c r="D16" s="190"/>
      <c r="E16" s="190"/>
      <c r="F16" s="209"/>
      <c r="G16" s="210">
        <v>1095137.72</v>
      </c>
      <c r="H16" s="274">
        <v>1021441</v>
      </c>
      <c r="I16" s="188"/>
    </row>
    <row r="17" spans="1:9" ht="15.6">
      <c r="A17" s="189"/>
      <c r="B17" s="206"/>
      <c r="C17" s="190" t="s">
        <v>165</v>
      </c>
      <c r="D17" s="190"/>
      <c r="E17" s="190"/>
      <c r="F17" s="209"/>
      <c r="G17" s="210">
        <v>1991363.1</v>
      </c>
      <c r="H17" s="274">
        <v>1729261</v>
      </c>
      <c r="I17" s="188"/>
    </row>
    <row r="18" spans="1:9" ht="15.6">
      <c r="A18" s="189"/>
      <c r="B18" s="206"/>
      <c r="C18" s="190" t="s">
        <v>167</v>
      </c>
      <c r="D18" s="190"/>
      <c r="E18" s="190"/>
      <c r="F18" s="207"/>
      <c r="G18" s="212">
        <v>524304.45000000007</v>
      </c>
      <c r="H18" s="275">
        <v>260061</v>
      </c>
      <c r="I18" s="188"/>
    </row>
    <row r="19" spans="1:9" ht="15.6">
      <c r="A19" s="189"/>
      <c r="B19" s="203" t="s">
        <v>16</v>
      </c>
      <c r="C19" s="190" t="s">
        <v>168</v>
      </c>
      <c r="D19" s="190"/>
      <c r="E19" s="190"/>
      <c r="F19" s="204"/>
      <c r="G19" s="212">
        <v>19663.579999999998</v>
      </c>
      <c r="H19" s="276">
        <v>32208.47</v>
      </c>
      <c r="I19" s="188"/>
    </row>
    <row r="20" spans="1:9" ht="15.6">
      <c r="A20" s="189"/>
      <c r="B20" s="203" t="s">
        <v>18</v>
      </c>
      <c r="C20" s="190" t="s">
        <v>169</v>
      </c>
      <c r="D20" s="190"/>
      <c r="E20" s="190"/>
      <c r="F20" s="204"/>
      <c r="G20" s="205">
        <v>255968.56000000003</v>
      </c>
      <c r="H20" s="272">
        <f>H21+H22+H23+H24</f>
        <v>151561</v>
      </c>
      <c r="I20" s="188"/>
    </row>
    <row r="21" spans="1:9" ht="15.6">
      <c r="A21" s="189"/>
      <c r="B21" s="206"/>
      <c r="C21" s="190" t="s">
        <v>170</v>
      </c>
      <c r="D21" s="190"/>
      <c r="E21" s="190"/>
      <c r="F21" s="207"/>
      <c r="G21" s="213">
        <v>190968.55000000002</v>
      </c>
      <c r="H21" s="277">
        <v>125509</v>
      </c>
      <c r="I21" s="188"/>
    </row>
    <row r="22" spans="1:9" ht="15.6">
      <c r="A22" s="189"/>
      <c r="B22" s="206"/>
      <c r="C22" s="190" t="s">
        <v>171</v>
      </c>
      <c r="D22" s="190"/>
      <c r="E22" s="190"/>
      <c r="F22" s="207"/>
      <c r="G22" s="214">
        <v>0</v>
      </c>
      <c r="H22" s="277">
        <v>26052</v>
      </c>
      <c r="I22" s="188"/>
    </row>
    <row r="23" spans="1:9" ht="15.6">
      <c r="A23" s="189"/>
      <c r="B23" s="206"/>
      <c r="C23" s="190" t="s">
        <v>172</v>
      </c>
      <c r="D23" s="190"/>
      <c r="E23" s="190"/>
      <c r="F23" s="207"/>
      <c r="G23" s="214">
        <v>65000.01</v>
      </c>
      <c r="H23" s="277">
        <v>0</v>
      </c>
      <c r="I23" s="188"/>
    </row>
    <row r="24" spans="1:9" ht="15.6">
      <c r="A24" s="189"/>
      <c r="B24" s="203"/>
      <c r="C24" s="206" t="s">
        <v>173</v>
      </c>
      <c r="D24" s="190"/>
      <c r="E24" s="190"/>
      <c r="F24" s="207"/>
      <c r="G24" s="214">
        <v>0</v>
      </c>
      <c r="H24" s="277">
        <v>0</v>
      </c>
      <c r="I24" s="188"/>
    </row>
    <row r="25" spans="1:9" ht="15.6">
      <c r="A25" s="189"/>
      <c r="B25" s="203" t="s">
        <v>34</v>
      </c>
      <c r="C25" s="190" t="s">
        <v>174</v>
      </c>
      <c r="D25" s="190"/>
      <c r="E25" s="190"/>
      <c r="F25" s="204"/>
      <c r="G25" s="205">
        <v>94592.76</v>
      </c>
      <c r="H25" s="272">
        <f>H26+H27</f>
        <v>156221</v>
      </c>
      <c r="I25" s="188"/>
    </row>
    <row r="26" spans="1:9" ht="15.6">
      <c r="A26" s="189"/>
      <c r="B26" s="203"/>
      <c r="C26" s="190" t="s">
        <v>175</v>
      </c>
      <c r="D26" s="190"/>
      <c r="E26" s="190"/>
      <c r="F26" s="207"/>
      <c r="G26" s="214">
        <v>94592.76</v>
      </c>
      <c r="H26" s="277">
        <v>156221</v>
      </c>
      <c r="I26" s="188"/>
    </row>
    <row r="27" spans="1:9" ht="15.6">
      <c r="A27" s="189"/>
      <c r="B27" s="206"/>
      <c r="C27" s="190" t="s">
        <v>176</v>
      </c>
      <c r="D27" s="190"/>
      <c r="E27" s="190"/>
      <c r="F27" s="207"/>
      <c r="G27" s="214">
        <v>0</v>
      </c>
      <c r="H27" s="277">
        <v>0</v>
      </c>
      <c r="I27" s="188"/>
    </row>
    <row r="28" spans="1:9" ht="15.6">
      <c r="A28" s="189"/>
      <c r="B28" s="203" t="s">
        <v>94</v>
      </c>
      <c r="C28" s="211" t="s">
        <v>177</v>
      </c>
      <c r="D28" s="190"/>
      <c r="E28" s="190"/>
      <c r="F28" s="204" t="s">
        <v>38</v>
      </c>
      <c r="G28" s="214">
        <v>0</v>
      </c>
      <c r="H28" s="276"/>
      <c r="I28" s="188"/>
    </row>
    <row r="29" spans="1:9" ht="15.6">
      <c r="A29" s="189"/>
      <c r="B29" s="206"/>
      <c r="C29" s="190"/>
      <c r="D29" s="190"/>
      <c r="E29" s="190"/>
      <c r="F29" s="215"/>
      <c r="G29" s="216"/>
      <c r="H29" s="278"/>
      <c r="I29" s="188"/>
    </row>
    <row r="30" spans="1:9" ht="16.2" thickBot="1">
      <c r="A30" s="217" t="s">
        <v>20</v>
      </c>
      <c r="B30" s="218" t="s">
        <v>178</v>
      </c>
      <c r="C30" s="190"/>
      <c r="D30" s="190"/>
      <c r="E30" s="190"/>
      <c r="F30" s="201" t="s">
        <v>22</v>
      </c>
      <c r="G30" s="270">
        <v>-1689392.4699999997</v>
      </c>
      <c r="H30" s="271">
        <v>-933985</v>
      </c>
      <c r="I30" s="188"/>
    </row>
    <row r="31" spans="1:9" ht="16.2" thickBot="1">
      <c r="A31" s="189"/>
      <c r="B31" s="203" t="s">
        <v>14</v>
      </c>
      <c r="C31" s="190" t="s">
        <v>179</v>
      </c>
      <c r="D31" s="190"/>
      <c r="E31" s="190"/>
      <c r="F31" s="204"/>
      <c r="G31" s="270">
        <v>-874088.14999999991</v>
      </c>
      <c r="H31" s="272">
        <v>-378095</v>
      </c>
      <c r="I31" s="188"/>
    </row>
    <row r="32" spans="1:9" ht="15.6">
      <c r="A32" s="189"/>
      <c r="B32" s="206"/>
      <c r="C32" s="211" t="s">
        <v>180</v>
      </c>
      <c r="D32" s="190"/>
      <c r="E32" s="190"/>
      <c r="F32" s="207"/>
      <c r="G32" s="219">
        <v>-103507.95000000001</v>
      </c>
      <c r="H32" s="277">
        <v>-14198</v>
      </c>
      <c r="I32" s="188"/>
    </row>
    <row r="33" spans="1:9" ht="15.6">
      <c r="A33" s="189"/>
      <c r="B33" s="206"/>
      <c r="C33" s="211" t="s">
        <v>181</v>
      </c>
      <c r="D33" s="190"/>
      <c r="E33" s="190"/>
      <c r="F33" s="207"/>
      <c r="G33" s="221"/>
      <c r="H33" s="277"/>
      <c r="I33" s="188"/>
    </row>
    <row r="34" spans="1:9" ht="15.6">
      <c r="A34" s="189"/>
      <c r="B34" s="206"/>
      <c r="C34" s="211" t="s">
        <v>182</v>
      </c>
      <c r="D34" s="190"/>
      <c r="E34" s="190"/>
      <c r="F34" s="207"/>
      <c r="G34" s="222">
        <v>-770580.2</v>
      </c>
      <c r="H34" s="277">
        <v>-393897</v>
      </c>
      <c r="I34" s="188"/>
    </row>
    <row r="35" spans="1:9" ht="15.6">
      <c r="A35" s="189"/>
      <c r="B35" s="206"/>
      <c r="C35" s="211" t="s">
        <v>183</v>
      </c>
      <c r="D35" s="190"/>
      <c r="E35" s="190"/>
      <c r="F35" s="207"/>
      <c r="G35" s="220"/>
      <c r="H35" s="277"/>
      <c r="I35" s="188"/>
    </row>
    <row r="36" spans="1:9" ht="15.6">
      <c r="A36" s="189"/>
      <c r="B36" s="206"/>
      <c r="C36" s="211" t="s">
        <v>184</v>
      </c>
      <c r="D36" s="190"/>
      <c r="E36" s="190"/>
      <c r="F36" s="207"/>
      <c r="G36" s="220">
        <v>0</v>
      </c>
      <c r="H36" s="277"/>
      <c r="I36" s="188"/>
    </row>
    <row r="37" spans="1:9" ht="15.6">
      <c r="A37" s="189"/>
      <c r="B37" s="203" t="s">
        <v>185</v>
      </c>
      <c r="C37" s="206" t="s">
        <v>186</v>
      </c>
      <c r="D37" s="190"/>
      <c r="E37" s="190"/>
      <c r="F37" s="204"/>
      <c r="G37" s="205">
        <v>-807092.16999999993</v>
      </c>
      <c r="H37" s="272">
        <v>-490265</v>
      </c>
      <c r="I37" s="188"/>
    </row>
    <row r="38" spans="1:9" ht="15.6">
      <c r="A38" s="189"/>
      <c r="B38" s="206"/>
      <c r="C38" s="211" t="s">
        <v>180</v>
      </c>
      <c r="D38" s="190"/>
      <c r="E38" s="190"/>
      <c r="F38" s="207"/>
      <c r="G38" s="220">
        <v>-371452.68</v>
      </c>
      <c r="H38" s="277">
        <v>-253285</v>
      </c>
      <c r="I38" s="188"/>
    </row>
    <row r="39" spans="1:9" ht="15.6">
      <c r="A39" s="189"/>
      <c r="B39" s="206"/>
      <c r="C39" s="211" t="s">
        <v>181</v>
      </c>
      <c r="D39" s="190"/>
      <c r="E39" s="190"/>
      <c r="F39" s="207"/>
      <c r="G39" s="220"/>
      <c r="H39" s="277"/>
      <c r="I39" s="188"/>
    </row>
    <row r="40" spans="1:9" ht="15.6">
      <c r="A40" s="189"/>
      <c r="B40" s="206"/>
      <c r="C40" s="211" t="s">
        <v>182</v>
      </c>
      <c r="D40" s="190"/>
      <c r="E40" s="190"/>
      <c r="F40" s="207"/>
      <c r="G40" s="220">
        <v>-435639.49</v>
      </c>
      <c r="H40" s="277">
        <v>-295380</v>
      </c>
      <c r="I40" s="188"/>
    </row>
    <row r="41" spans="1:9" ht="15.6">
      <c r="A41" s="189"/>
      <c r="B41" s="206"/>
      <c r="C41" s="211" t="s">
        <v>183</v>
      </c>
      <c r="D41" s="190"/>
      <c r="E41" s="190"/>
      <c r="F41" s="207"/>
      <c r="G41" s="220">
        <v>0</v>
      </c>
      <c r="H41" s="277">
        <v>0</v>
      </c>
      <c r="I41" s="188"/>
    </row>
    <row r="42" spans="1:9" ht="15.6">
      <c r="A42" s="189"/>
      <c r="B42" s="206"/>
      <c r="C42" s="211" t="s">
        <v>184</v>
      </c>
      <c r="D42" s="190"/>
      <c r="E42" s="190"/>
      <c r="F42" s="207"/>
      <c r="G42" s="220">
        <v>0</v>
      </c>
      <c r="H42" s="277">
        <v>-41600</v>
      </c>
      <c r="I42" s="188"/>
    </row>
    <row r="43" spans="1:9" ht="15.6">
      <c r="A43" s="189"/>
      <c r="B43" s="206"/>
      <c r="C43" s="211" t="s">
        <v>187</v>
      </c>
      <c r="D43" s="190"/>
      <c r="E43" s="190"/>
      <c r="F43" s="207"/>
      <c r="G43" s="220">
        <v>0</v>
      </c>
      <c r="H43" s="277">
        <v>0</v>
      </c>
      <c r="I43" s="188"/>
    </row>
    <row r="44" spans="1:9" ht="15.6">
      <c r="A44" s="189"/>
      <c r="B44" s="203" t="s">
        <v>18</v>
      </c>
      <c r="C44" s="206" t="s">
        <v>188</v>
      </c>
      <c r="D44" s="190"/>
      <c r="E44" s="190"/>
      <c r="F44" s="204"/>
      <c r="G44" s="223">
        <v>0</v>
      </c>
      <c r="H44" s="276"/>
      <c r="I44" s="188"/>
    </row>
    <row r="45" spans="1:9" ht="15.6">
      <c r="A45" s="189"/>
      <c r="B45" s="203" t="s">
        <v>34</v>
      </c>
      <c r="C45" s="211" t="s">
        <v>189</v>
      </c>
      <c r="D45" s="190"/>
      <c r="E45" s="190"/>
      <c r="F45" s="204"/>
      <c r="G45" s="205">
        <v>-8212.15</v>
      </c>
      <c r="H45" s="272">
        <v>-65625</v>
      </c>
      <c r="I45" s="188"/>
    </row>
    <row r="46" spans="1:9" ht="15.6">
      <c r="A46" s="189"/>
      <c r="B46" s="206"/>
      <c r="C46" s="211" t="s">
        <v>190</v>
      </c>
      <c r="D46" s="190"/>
      <c r="E46" s="190"/>
      <c r="F46" s="207"/>
      <c r="G46" s="220">
        <v>0</v>
      </c>
      <c r="H46" s="277">
        <v>0</v>
      </c>
      <c r="I46" s="188"/>
    </row>
    <row r="47" spans="1:9" ht="15.6">
      <c r="A47" s="189"/>
      <c r="B47" s="206"/>
      <c r="C47" s="211" t="s">
        <v>191</v>
      </c>
      <c r="D47" s="190"/>
      <c r="E47" s="190"/>
      <c r="F47" s="207"/>
      <c r="G47" s="220">
        <v>-8212.15</v>
      </c>
      <c r="H47" s="277">
        <v>-65625</v>
      </c>
      <c r="I47" s="188"/>
    </row>
    <row r="48" spans="1:9" ht="15.6">
      <c r="A48" s="189"/>
      <c r="B48" s="206"/>
      <c r="C48" s="211" t="s">
        <v>192</v>
      </c>
      <c r="D48" s="190"/>
      <c r="E48" s="190"/>
      <c r="F48" s="207"/>
      <c r="G48" s="224">
        <v>0</v>
      </c>
      <c r="H48" s="277"/>
      <c r="I48" s="188"/>
    </row>
    <row r="49" spans="1:9" ht="15.6">
      <c r="A49" s="189"/>
      <c r="B49" s="206"/>
      <c r="C49" s="211" t="s">
        <v>193</v>
      </c>
      <c r="D49" s="190"/>
      <c r="E49" s="190"/>
      <c r="F49" s="207"/>
      <c r="G49" s="224">
        <v>0</v>
      </c>
      <c r="H49" s="277"/>
      <c r="I49" s="188"/>
    </row>
    <row r="50" spans="1:9" ht="15.6">
      <c r="A50" s="189"/>
      <c r="B50" s="203" t="s">
        <v>94</v>
      </c>
      <c r="C50" s="190" t="s">
        <v>194</v>
      </c>
      <c r="D50" s="190"/>
      <c r="E50" s="190"/>
      <c r="F50" s="204"/>
      <c r="G50" s="223">
        <v>0</v>
      </c>
      <c r="H50" s="276"/>
      <c r="I50" s="188"/>
    </row>
    <row r="51" spans="1:9" ht="15.6">
      <c r="A51" s="189"/>
      <c r="B51" s="203" t="s">
        <v>96</v>
      </c>
      <c r="C51" s="211" t="s">
        <v>195</v>
      </c>
      <c r="D51" s="190"/>
      <c r="E51" s="190"/>
      <c r="F51" s="204" t="s">
        <v>38</v>
      </c>
      <c r="G51" s="223">
        <v>0</v>
      </c>
      <c r="H51" s="276"/>
      <c r="I51" s="188"/>
    </row>
    <row r="52" spans="1:9" ht="15.6">
      <c r="A52" s="189"/>
      <c r="B52" s="206"/>
      <c r="C52" s="190"/>
      <c r="D52" s="190"/>
      <c r="E52" s="190"/>
      <c r="F52" s="215"/>
      <c r="G52" s="216"/>
      <c r="H52" s="278"/>
      <c r="I52" s="188"/>
    </row>
    <row r="53" spans="1:9" ht="16.2" thickBot="1">
      <c r="A53" s="189" t="s">
        <v>28</v>
      </c>
      <c r="B53" s="225" t="s">
        <v>196</v>
      </c>
      <c r="C53" s="190"/>
      <c r="D53" s="190"/>
      <c r="E53" s="190"/>
      <c r="F53" s="226"/>
      <c r="G53" s="227">
        <v>4767327.53</v>
      </c>
      <c r="H53" s="279">
        <v>9755382</v>
      </c>
      <c r="I53" s="188"/>
    </row>
    <row r="54" spans="1:9" ht="16.2" thickTop="1">
      <c r="A54" s="189"/>
      <c r="B54" s="206"/>
      <c r="C54" s="190"/>
      <c r="D54" s="190"/>
      <c r="E54" s="190"/>
      <c r="F54" s="215"/>
      <c r="G54" s="216"/>
      <c r="H54" s="278"/>
      <c r="I54" s="188"/>
    </row>
    <row r="55" spans="1:9" ht="16.2" thickBot="1">
      <c r="A55" s="189" t="s">
        <v>36</v>
      </c>
      <c r="B55" s="218" t="s">
        <v>197</v>
      </c>
      <c r="C55" s="190"/>
      <c r="D55" s="190"/>
      <c r="E55" s="190"/>
      <c r="F55" s="201" t="s">
        <v>22</v>
      </c>
      <c r="G55" s="202">
        <v>12724809.300000001</v>
      </c>
      <c r="H55" s="271">
        <f>H56+H60+H61+H62+H63+H64</f>
        <v>7920555.8600000003</v>
      </c>
      <c r="I55" s="188"/>
    </row>
    <row r="56" spans="1:9" ht="15.6">
      <c r="A56" s="189"/>
      <c r="B56" s="203" t="s">
        <v>14</v>
      </c>
      <c r="C56" s="190" t="s">
        <v>198</v>
      </c>
      <c r="D56" s="190"/>
      <c r="E56" s="190"/>
      <c r="F56" s="204"/>
      <c r="G56" s="205">
        <v>1216089.96</v>
      </c>
      <c r="H56" s="272">
        <f>H57+H58+H59</f>
        <v>868502.86</v>
      </c>
      <c r="I56" s="188"/>
    </row>
    <row r="57" spans="1:9" ht="15.6">
      <c r="A57" s="189"/>
      <c r="B57" s="206"/>
      <c r="C57" s="190" t="s">
        <v>199</v>
      </c>
      <c r="D57" s="190"/>
      <c r="E57" s="190"/>
      <c r="F57" s="207"/>
      <c r="G57" s="214">
        <v>1031116.11</v>
      </c>
      <c r="H57" s="277">
        <v>650239</v>
      </c>
      <c r="I57" s="188"/>
    </row>
    <row r="58" spans="1:9" ht="15.6">
      <c r="A58" s="189"/>
      <c r="B58" s="206"/>
      <c r="C58" s="190" t="s">
        <v>200</v>
      </c>
      <c r="D58" s="190"/>
      <c r="E58" s="190"/>
      <c r="F58" s="207"/>
      <c r="G58" s="214">
        <v>6276.74</v>
      </c>
      <c r="H58" s="277">
        <v>7576.86</v>
      </c>
      <c r="I58" s="188"/>
    </row>
    <row r="59" spans="1:9" ht="15.6">
      <c r="A59" s="189"/>
      <c r="B59" s="206"/>
      <c r="C59" s="190" t="s">
        <v>201</v>
      </c>
      <c r="D59" s="190"/>
      <c r="E59" s="190"/>
      <c r="F59" s="207"/>
      <c r="G59" s="214">
        <v>178697.11</v>
      </c>
      <c r="H59" s="277">
        <v>210687</v>
      </c>
      <c r="I59" s="188"/>
    </row>
    <row r="60" spans="1:9" ht="15.6">
      <c r="A60" s="189"/>
      <c r="B60" s="203" t="s">
        <v>16</v>
      </c>
      <c r="C60" s="211" t="s">
        <v>202</v>
      </c>
      <c r="D60" s="190"/>
      <c r="E60" s="190"/>
      <c r="F60" s="204"/>
      <c r="G60" s="228">
        <v>0</v>
      </c>
      <c r="H60" s="276">
        <v>0</v>
      </c>
      <c r="I60" s="188"/>
    </row>
    <row r="61" spans="1:9" ht="15.6">
      <c r="A61" s="189"/>
      <c r="B61" s="203" t="s">
        <v>18</v>
      </c>
      <c r="C61" s="190" t="s">
        <v>203</v>
      </c>
      <c r="D61" s="190"/>
      <c r="E61" s="190"/>
      <c r="F61" s="204"/>
      <c r="G61" s="229">
        <v>9194941.8900000006</v>
      </c>
      <c r="H61" s="276">
        <v>5028287</v>
      </c>
      <c r="I61" s="188"/>
    </row>
    <row r="62" spans="1:9" ht="15.6">
      <c r="A62" s="189"/>
      <c r="B62" s="203" t="s">
        <v>34</v>
      </c>
      <c r="C62" s="211" t="s">
        <v>204</v>
      </c>
      <c r="D62" s="190"/>
      <c r="E62" s="190"/>
      <c r="F62" s="204"/>
      <c r="G62" s="228">
        <v>0</v>
      </c>
      <c r="H62" s="276"/>
      <c r="I62" s="188"/>
    </row>
    <row r="63" spans="1:9" ht="15.6">
      <c r="A63" s="189"/>
      <c r="B63" s="203" t="s">
        <v>94</v>
      </c>
      <c r="C63" s="190" t="s">
        <v>205</v>
      </c>
      <c r="D63" s="190"/>
      <c r="E63" s="190"/>
      <c r="F63" s="204"/>
      <c r="G63" s="228">
        <v>0</v>
      </c>
      <c r="H63" s="276"/>
      <c r="I63" s="188"/>
    </row>
    <row r="64" spans="1:9" ht="15.6">
      <c r="A64" s="189"/>
      <c r="B64" s="203" t="s">
        <v>96</v>
      </c>
      <c r="C64" s="211" t="s">
        <v>206</v>
      </c>
      <c r="D64" s="190"/>
      <c r="E64" s="190"/>
      <c r="F64" s="204" t="s">
        <v>38</v>
      </c>
      <c r="G64" s="229">
        <v>2313777.4499999997</v>
      </c>
      <c r="H64" s="276">
        <v>2023766</v>
      </c>
      <c r="I64" s="188"/>
    </row>
    <row r="65" spans="1:9" ht="15.6">
      <c r="A65" s="189"/>
      <c r="B65" s="206"/>
      <c r="C65" s="190"/>
      <c r="D65" s="190"/>
      <c r="E65" s="190"/>
      <c r="F65" s="215"/>
      <c r="G65" s="216"/>
      <c r="H65" s="278"/>
      <c r="I65" s="188"/>
    </row>
    <row r="66" spans="1:9" ht="16.2" thickBot="1">
      <c r="A66" s="189" t="s">
        <v>41</v>
      </c>
      <c r="B66" s="218" t="s">
        <v>207</v>
      </c>
      <c r="C66" s="190"/>
      <c r="D66" s="190"/>
      <c r="E66" s="190"/>
      <c r="F66" s="201" t="s">
        <v>22</v>
      </c>
      <c r="G66" s="202">
        <v>-41899707.640000001</v>
      </c>
      <c r="H66" s="271">
        <f>H67+H71+H72+H73+H74+H75+H76+H77+H78+H79+H80+H81</f>
        <v>25996556</v>
      </c>
      <c r="I66" s="188"/>
    </row>
    <row r="67" spans="1:9" ht="15.6">
      <c r="A67" s="189"/>
      <c r="B67" s="203" t="s">
        <v>14</v>
      </c>
      <c r="C67" s="211" t="s">
        <v>208</v>
      </c>
      <c r="D67" s="190"/>
      <c r="E67" s="190"/>
      <c r="F67" s="204"/>
      <c r="G67" s="205">
        <v>-16935.48</v>
      </c>
      <c r="H67" s="272">
        <f>H68+H69+H70</f>
        <v>24917</v>
      </c>
      <c r="I67" s="188"/>
    </row>
    <row r="68" spans="1:9" ht="15.6">
      <c r="A68" s="189"/>
      <c r="B68" s="206"/>
      <c r="C68" s="211" t="s">
        <v>209</v>
      </c>
      <c r="D68" s="190"/>
      <c r="E68" s="190"/>
      <c r="F68" s="207"/>
      <c r="G68" s="230">
        <v>0</v>
      </c>
      <c r="H68" s="277"/>
      <c r="I68" s="188"/>
    </row>
    <row r="69" spans="1:9" ht="15.6">
      <c r="A69" s="189"/>
      <c r="B69" s="206"/>
      <c r="C69" s="211" t="s">
        <v>210</v>
      </c>
      <c r="D69" s="190"/>
      <c r="E69" s="190"/>
      <c r="F69" s="207"/>
      <c r="G69" s="230"/>
      <c r="H69" s="277"/>
      <c r="I69" s="188"/>
    </row>
    <row r="70" spans="1:9" ht="15.6">
      <c r="A70" s="189"/>
      <c r="B70" s="206"/>
      <c r="C70" s="190" t="s">
        <v>201</v>
      </c>
      <c r="D70" s="190"/>
      <c r="E70" s="190"/>
      <c r="F70" s="207"/>
      <c r="G70" s="220">
        <v>-16935.48</v>
      </c>
      <c r="H70" s="277">
        <v>24917</v>
      </c>
      <c r="I70" s="188"/>
    </row>
    <row r="71" spans="1:9" ht="15.6">
      <c r="A71" s="189"/>
      <c r="B71" s="203" t="s">
        <v>16</v>
      </c>
      <c r="C71" s="211" t="s">
        <v>211</v>
      </c>
      <c r="D71" s="190"/>
      <c r="E71" s="190"/>
      <c r="F71" s="204"/>
      <c r="G71" s="231">
        <v>0</v>
      </c>
      <c r="H71" s="276"/>
      <c r="I71" s="188"/>
    </row>
    <row r="72" spans="1:9" ht="15.6">
      <c r="A72" s="189"/>
      <c r="B72" s="203" t="s">
        <v>18</v>
      </c>
      <c r="C72" s="211" t="s">
        <v>212</v>
      </c>
      <c r="D72" s="190"/>
      <c r="E72" s="190"/>
      <c r="F72" s="204"/>
      <c r="G72" s="220">
        <v>-7433129.6399999997</v>
      </c>
      <c r="H72" s="276">
        <v>2746315</v>
      </c>
      <c r="I72" s="188"/>
    </row>
    <row r="73" spans="1:9" ht="15.6">
      <c r="A73" s="189"/>
      <c r="B73" s="203" t="s">
        <v>34</v>
      </c>
      <c r="C73" s="190" t="s">
        <v>213</v>
      </c>
      <c r="D73" s="190"/>
      <c r="E73" s="190"/>
      <c r="F73" s="204"/>
      <c r="G73" s="220">
        <v>-3663832.26</v>
      </c>
      <c r="H73" s="276">
        <v>3375385</v>
      </c>
      <c r="I73" s="188"/>
    </row>
    <row r="74" spans="1:9" ht="15.6">
      <c r="A74" s="189"/>
      <c r="B74" s="203" t="s">
        <v>94</v>
      </c>
      <c r="C74" s="190" t="s">
        <v>214</v>
      </c>
      <c r="D74" s="190"/>
      <c r="E74" s="190"/>
      <c r="F74" s="204"/>
      <c r="G74" s="231">
        <v>0</v>
      </c>
      <c r="H74" s="276">
        <v>0</v>
      </c>
      <c r="I74" s="188"/>
    </row>
    <row r="75" spans="1:9" ht="15.6">
      <c r="A75" s="189"/>
      <c r="B75" s="203" t="s">
        <v>96</v>
      </c>
      <c r="C75" s="190" t="s">
        <v>215</v>
      </c>
      <c r="D75" s="190"/>
      <c r="E75" s="190"/>
      <c r="F75" s="204"/>
      <c r="G75" s="220">
        <v>-531727.5</v>
      </c>
      <c r="H75" s="276">
        <v>495274</v>
      </c>
      <c r="I75" s="188"/>
    </row>
    <row r="76" spans="1:9" ht="15.6">
      <c r="A76" s="189"/>
      <c r="B76" s="203" t="s">
        <v>216</v>
      </c>
      <c r="C76" s="190" t="s">
        <v>217</v>
      </c>
      <c r="D76" s="190"/>
      <c r="E76" s="190"/>
      <c r="F76" s="204"/>
      <c r="G76" s="220">
        <v>-173328.04</v>
      </c>
      <c r="H76" s="276">
        <v>193704</v>
      </c>
      <c r="I76" s="188"/>
    </row>
    <row r="77" spans="1:9" ht="15.6">
      <c r="A77" s="189"/>
      <c r="B77" s="203" t="s">
        <v>218</v>
      </c>
      <c r="C77" s="190" t="s">
        <v>219</v>
      </c>
      <c r="D77" s="190"/>
      <c r="E77" s="190"/>
      <c r="F77" s="204"/>
      <c r="G77" s="220">
        <v>-17212.25</v>
      </c>
      <c r="H77" s="276">
        <v>40167</v>
      </c>
      <c r="I77" s="188"/>
    </row>
    <row r="78" spans="1:9" ht="15.6">
      <c r="A78" s="189"/>
      <c r="B78" s="203" t="s">
        <v>220</v>
      </c>
      <c r="C78" s="190" t="s">
        <v>221</v>
      </c>
      <c r="D78" s="190"/>
      <c r="E78" s="190"/>
      <c r="F78" s="204"/>
      <c r="G78" s="231">
        <v>0</v>
      </c>
      <c r="H78" s="276">
        <v>0</v>
      </c>
      <c r="I78" s="188"/>
    </row>
    <row r="79" spans="1:9" ht="15.6">
      <c r="A79" s="189"/>
      <c r="B79" s="203" t="s">
        <v>222</v>
      </c>
      <c r="C79" s="190" t="s">
        <v>223</v>
      </c>
      <c r="D79" s="190"/>
      <c r="E79" s="190"/>
      <c r="F79" s="204" t="s">
        <v>30</v>
      </c>
      <c r="G79" s="220">
        <v>-28856264.780000001</v>
      </c>
      <c r="H79" s="276">
        <v>17320576</v>
      </c>
      <c r="I79" s="188"/>
    </row>
    <row r="80" spans="1:9" ht="15.6">
      <c r="A80" s="189"/>
      <c r="B80" s="203" t="s">
        <v>224</v>
      </c>
      <c r="C80" s="190" t="s">
        <v>225</v>
      </c>
      <c r="D80" s="190"/>
      <c r="E80" s="190"/>
      <c r="F80" s="204" t="s">
        <v>30</v>
      </c>
      <c r="G80" s="220">
        <v>-68392.55</v>
      </c>
      <c r="H80" s="276">
        <v>21063</v>
      </c>
      <c r="I80" s="188"/>
    </row>
    <row r="81" spans="1:12" ht="15.6">
      <c r="A81" s="189"/>
      <c r="B81" s="203" t="s">
        <v>226</v>
      </c>
      <c r="C81" s="211" t="s">
        <v>227</v>
      </c>
      <c r="D81" s="190"/>
      <c r="E81" s="190"/>
      <c r="F81" s="204" t="s">
        <v>38</v>
      </c>
      <c r="G81" s="220">
        <v>-1138885.1400000001</v>
      </c>
      <c r="H81" s="276">
        <v>1779155</v>
      </c>
      <c r="I81" s="188"/>
    </row>
    <row r="82" spans="1:12" ht="15.6">
      <c r="A82" s="189"/>
      <c r="B82" s="206"/>
      <c r="C82" s="190"/>
      <c r="D82" s="190"/>
      <c r="E82" s="190"/>
      <c r="F82" s="215"/>
      <c r="G82" s="216"/>
      <c r="H82" s="278"/>
      <c r="I82" s="188"/>
    </row>
    <row r="83" spans="1:12" ht="16.2" thickBot="1">
      <c r="A83" s="189" t="s">
        <v>50</v>
      </c>
      <c r="B83" s="225" t="s">
        <v>228</v>
      </c>
      <c r="C83" s="190"/>
      <c r="D83" s="190"/>
      <c r="E83" s="190"/>
      <c r="F83" s="226"/>
      <c r="G83" s="227">
        <v>-29174898.34</v>
      </c>
      <c r="H83" s="279">
        <f>H55-H66</f>
        <v>-18076000.140000001</v>
      </c>
      <c r="I83" s="188"/>
    </row>
    <row r="84" spans="1:12" ht="16.2" thickTop="1">
      <c r="A84" s="189"/>
      <c r="B84" s="206"/>
      <c r="C84" s="190"/>
      <c r="D84" s="190"/>
      <c r="E84" s="190"/>
      <c r="F84" s="215"/>
      <c r="G84" s="216"/>
      <c r="H84" s="278"/>
      <c r="I84" s="188"/>
    </row>
    <row r="85" spans="1:12" ht="16.2" thickBot="1">
      <c r="A85" s="189" t="s">
        <v>54</v>
      </c>
      <c r="B85" s="218" t="s">
        <v>229</v>
      </c>
      <c r="C85" s="190"/>
      <c r="D85" s="190"/>
      <c r="E85" s="190"/>
      <c r="F85" s="226"/>
      <c r="G85" s="232">
        <v>-24407570.809999999</v>
      </c>
      <c r="H85" s="279">
        <f>H53+H83</f>
        <v>-8320618.1400000006</v>
      </c>
      <c r="I85" s="188"/>
    </row>
    <row r="86" spans="1:12" ht="16.2" thickTop="1">
      <c r="A86" s="189"/>
      <c r="B86" s="206"/>
      <c r="C86" s="190"/>
      <c r="D86" s="190"/>
      <c r="E86" s="190"/>
      <c r="F86" s="215"/>
      <c r="G86" s="216"/>
      <c r="H86" s="278"/>
      <c r="I86" s="188"/>
    </row>
    <row r="87" spans="1:12" ht="16.2" thickBot="1">
      <c r="A87" s="189" t="s">
        <v>58</v>
      </c>
      <c r="B87" s="225" t="s">
        <v>230</v>
      </c>
      <c r="C87" s="190"/>
      <c r="D87" s="190"/>
      <c r="E87" s="190"/>
      <c r="F87" s="201"/>
      <c r="G87" s="233">
        <v>0</v>
      </c>
      <c r="H87" s="280">
        <v>0</v>
      </c>
      <c r="I87" s="188"/>
    </row>
    <row r="88" spans="1:12" ht="15.6">
      <c r="A88" s="189"/>
      <c r="B88" s="206"/>
      <c r="C88" s="190"/>
      <c r="D88" s="190"/>
      <c r="E88" s="190"/>
      <c r="F88" s="234"/>
      <c r="G88" s="235"/>
      <c r="H88" s="281"/>
      <c r="I88" s="188"/>
    </row>
    <row r="89" spans="1:12" ht="16.2" thickBot="1">
      <c r="A89" s="189" t="s">
        <v>60</v>
      </c>
      <c r="B89" s="218" t="s">
        <v>231</v>
      </c>
      <c r="C89" s="190"/>
      <c r="D89" s="190"/>
      <c r="E89" s="190"/>
      <c r="F89" s="226"/>
      <c r="G89" s="227">
        <v>-24407570.809999999</v>
      </c>
      <c r="H89" s="279">
        <f>H85-H87</f>
        <v>-8320618.1400000006</v>
      </c>
      <c r="I89" s="236"/>
    </row>
    <row r="90" spans="1:12" ht="16.8" thickTop="1" thickBot="1">
      <c r="A90" s="189"/>
      <c r="B90" s="190"/>
      <c r="C90" s="197"/>
      <c r="D90" s="190"/>
      <c r="E90" s="190"/>
      <c r="F90" s="194"/>
      <c r="G90" s="237"/>
      <c r="H90" s="237"/>
      <c r="I90" s="196"/>
    </row>
    <row r="91" spans="1:12" ht="16.8" thickTop="1" thickBot="1">
      <c r="A91" s="238"/>
      <c r="B91" s="239"/>
      <c r="C91" s="240"/>
      <c r="D91" s="240"/>
      <c r="E91" s="240"/>
      <c r="F91" s="241"/>
      <c r="G91" s="242"/>
      <c r="H91" s="242"/>
      <c r="I91" s="243"/>
    </row>
    <row r="92" spans="1:12" ht="15" thickTop="1"/>
    <row r="93" spans="1:12">
      <c r="B93" s="254" t="s">
        <v>232</v>
      </c>
      <c r="D93" s="256" t="s">
        <v>233</v>
      </c>
      <c r="E93" s="257" t="s">
        <v>234</v>
      </c>
      <c r="F93" s="267" t="s">
        <v>242</v>
      </c>
      <c r="H93" s="258" t="s">
        <v>241</v>
      </c>
      <c r="I93" s="258"/>
    </row>
    <row r="94" spans="1:12">
      <c r="B94" s="254" t="s">
        <v>235</v>
      </c>
      <c r="D94" s="256" t="s">
        <v>235</v>
      </c>
      <c r="E94" s="256" t="s">
        <v>235</v>
      </c>
      <c r="F94" s="260" t="s">
        <v>236</v>
      </c>
      <c r="H94" s="260" t="s">
        <v>236</v>
      </c>
      <c r="I94" s="261"/>
    </row>
    <row r="95" spans="1:12">
      <c r="A95" s="263"/>
      <c r="B95" s="255"/>
      <c r="C95" s="263"/>
      <c r="D95" s="263"/>
      <c r="E95" s="263"/>
      <c r="F95" s="268" t="s">
        <v>243</v>
      </c>
      <c r="G95" s="265"/>
      <c r="H95" s="260" t="s">
        <v>244</v>
      </c>
      <c r="I95" s="266"/>
      <c r="J95" s="262"/>
      <c r="K95" s="262"/>
      <c r="L95" s="259"/>
    </row>
    <row r="96" spans="1:12">
      <c r="A96" s="263"/>
      <c r="B96" s="255"/>
      <c r="C96" s="263"/>
      <c r="D96" s="263"/>
      <c r="E96" s="263"/>
      <c r="F96" s="264"/>
      <c r="G96" s="263"/>
      <c r="H96" s="263"/>
      <c r="I96" s="261"/>
      <c r="J96" s="262"/>
      <c r="K96" s="262"/>
      <c r="L96" s="259"/>
    </row>
    <row r="97" spans="1:12">
      <c r="A97" s="263" t="s">
        <v>237</v>
      </c>
      <c r="B97" s="255"/>
      <c r="C97" s="263" t="s">
        <v>238</v>
      </c>
      <c r="D97" s="263" t="s">
        <v>238</v>
      </c>
      <c r="E97" s="263" t="s">
        <v>238</v>
      </c>
      <c r="F97" s="263" t="s">
        <v>238</v>
      </c>
      <c r="G97" s="263" t="s">
        <v>239</v>
      </c>
      <c r="H97" s="261" t="s">
        <v>240</v>
      </c>
      <c r="I97" s="261" t="s">
        <v>240</v>
      </c>
      <c r="J97" s="262"/>
      <c r="K97" s="262" t="s">
        <v>239</v>
      </c>
      <c r="L97" s="259"/>
    </row>
  </sheetData>
  <mergeCells count="3">
    <mergeCell ref="C4:E4"/>
    <mergeCell ref="C5:E5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AKTİF</vt:lpstr>
      <vt:lpstr>PASİF</vt:lpstr>
      <vt:lpstr>KARZARAR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Mustafa Ruso</cp:lastModifiedBy>
  <cp:lastPrinted>2021-05-25T09:35:39Z</cp:lastPrinted>
  <dcterms:created xsi:type="dcterms:W3CDTF">2021-04-30T13:12:21Z</dcterms:created>
  <dcterms:modified xsi:type="dcterms:W3CDTF">2021-06-15T08:44:40Z</dcterms:modified>
</cp:coreProperties>
</file>