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<sst xmlns="http://schemas.openxmlformats.org/spreadsheetml/2006/main" count="377" uniqueCount="233">
  <si>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</si>
  <si>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</si>
  <si>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</si>
  <si>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</si>
  <si>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</si>
  <si>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</si>
  <si>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</si>
  <si>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</si>
  <si>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</si>
  <si>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</si>
  <si>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</si>
  <si>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</si>
  <si>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</si>
  <si>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</si>
  <si>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</si>
  <si>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</si>
  <si>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</si>
  <si>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</si>
  <si>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</si>
  <si>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</si>
  <si>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</si>
  <si>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</si>
  <si>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</si>
  <si>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</si>
  <si>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</si>
  <si>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</si>
  <si>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</si>
  <si>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</si>
  <si>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</si>
  <si>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</si>
  <si>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</si>
  <si>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</si>
  <si>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</si>
  <si>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</si>
  <si>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</si>
  <si>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</si>
  <si>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</si>
  <si>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</si>
  <si>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</si>
  <si>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</si>
  <si>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</si>
  <si>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</si>
  <si>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</si>
  <si>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</si>
  <si>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</si>
  <si>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</si>
  <si>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</si>
  <si>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</si>
  <si>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</si>
  <si>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</si>
  <si>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</si>
  <si>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</si>
  <si>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</si>
  <si>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</si>
  <si>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</si>
  <si>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</si>
  <si>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</si>
  <si>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</si>
  <si>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</si>
  <si>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</si>
  <si>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</si>
  <si>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</si>
  <si>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</si>
  <si>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</si>
  <si>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</si>
  <si>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</si>
  <si>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</si>
  <si>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</si>
  <si>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</si>
  <si>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</si>
  <si>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</si>
  <si>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</si>
  <si>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</si>
  <si>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</si>
  <si>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</si>
  <si>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</si>
  <si>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</si>
  <si>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</si>
  <si>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</si>
  <si>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</si>
  <si>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</si>
  <si>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</si>
  <si>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</si>
  <si>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</si>
  <si>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</si>
  <si>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</si>
  <si>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</si>
  <si>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</si>
  <si>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</si>
  <si>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</si>
  <si>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</si>
  <si>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</si>
  <si>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</si>
  <si>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</si>
  <si>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</si>
  <si>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</si>
  <si>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</si>
  <si>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</si>
  <si>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</si>
  <si>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</si>
  <si>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</si>
  <si>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</si>
  <si>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</si>
  <si>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</si>
  <si>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</si>
  <si>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</si>
  <si>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</si>
  <si>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</si>
  <si>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</si>
  <si>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</si>
  <si>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</si>
  <si>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</si>
  <si>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</si>
  <si>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</si>
  <si>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</si>
  <si>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</si>
  <si>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</si>
  <si>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</si>
  <si>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</si>
  <si>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</si>
  <si>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</si>
  <si>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</si>
  <si>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</si>
  <si>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</si>
  <si>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</si>
  <si>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</si>
  <si>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</si>
  <si>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</si>
  <si>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</si>
  <si>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</si>
  <si>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</si>
  <si>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</si>
  <si>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</si>
  <si>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</si>
  <si>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</si>
  <si>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</si>
  <si>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</si>
  <si>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</si>
  <si>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</si>
  <si>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</si>
  <si>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</si>
  <si>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</si>
  <si>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</si>
  <si>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</si>
  <si>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</si>
  <si>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</si>
  <si>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</si>
  <si>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</si>
  <si>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</si>
  <si>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</si>
  <si>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</si>
  <si>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</si>
  <si>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</si>
  <si>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</si>
  <si>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</si>
  <si>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</si>
  <si>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</si>
  <si>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</si>
  <si>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</si>
  <si>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</si>
  <si>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</si>
  <si>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</si>
  <si>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</si>
  <si>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</si>
  <si>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</si>
  <si>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</si>
  <si>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</si>
  <si>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</si>
  <si>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</si>
  <si>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</si>
  <si>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</si>
  <si>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</si>
  <si>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</si>
  <si>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</si>
  <si>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</si>
  <si>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</si>
  <si>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</si>
  <si>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</si>
  <si>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</si>
  <si>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</si>
  <si>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</si>
  <si>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</si>
  <si>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</si>
  <si>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</si>
  <si>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</si>
  <si>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</si>
  <si>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</si>
  <si>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</si>
  <si>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</si>
  <si>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</si>
  <si>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</si>
  <si>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</si>
  <si>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</si>
  <si>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</si>
  <si>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</si>
  <si>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</si>
  <si>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</si>
  <si>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</si>
  <si>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</si>
  <si>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</si>
  <si>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</si>
  <si>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</si>
  <si>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</si>
  <si>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</si>
  <si>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</si>
  <si>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</si>
  <si>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</si>
  <si>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</si>
  <si>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</si>
  <si>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</si>
  <si>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</si>
  <si>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</si>
  <si>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</si>
  <si>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</si>
  <si>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</si>
  <si>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</si>
  <si>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</si>
  <si>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</si>
  <si>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</si>
  <si>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</si>
  <si>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</si>
  <si>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</si>
  <si>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</si>
  <si>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</si>
  <si>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</si>
  <si>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</si>
  <si>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</si>
  <si>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</si>
  <si>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</si>
  <si>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KAPİTALBANK LTD.</t>
  </si>
  <si>
    <t>TL</t>
  </si>
  <si>
    <t>(31.12.2016)</t>
  </si>
  <si>
    <t>(31.12.2017)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</si>
</sst>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1">
      <selection activeCell="J9" sqref="J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232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8198022</v>
      </c>
      <c r="I9" s="209">
        <f>I10+I11+I12</f>
        <v>22367884</v>
      </c>
      <c r="J9" s="202">
        <f aca="true" t="shared" si="0" ref="J9:J14">H9+I9</f>
        <v>30565906</v>
      </c>
      <c r="K9" s="208">
        <f>K10+K11+K12</f>
        <v>5679591</v>
      </c>
      <c r="L9" s="209">
        <f>L10+L11+L12</f>
        <v>10678040</v>
      </c>
      <c r="M9" s="202">
        <f aca="true" t="shared" si="1" ref="M9:M14">K9+L9</f>
        <v>16357631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8198022</v>
      </c>
      <c r="I10" s="158">
        <v>0</v>
      </c>
      <c r="J10" s="203">
        <f t="shared" si="0"/>
        <v>8198022</v>
      </c>
      <c r="K10" s="157">
        <v>5679591</v>
      </c>
      <c r="L10" s="158">
        <v>0</v>
      </c>
      <c r="M10" s="203">
        <f t="shared" si="1"/>
        <v>5679591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22367884</v>
      </c>
      <c r="J11" s="203">
        <f t="shared" si="0"/>
        <v>22367884</v>
      </c>
      <c r="K11" s="157">
        <v>0</v>
      </c>
      <c r="L11" s="158">
        <v>10678040</v>
      </c>
      <c r="M11" s="203">
        <f t="shared" si="1"/>
        <v>10678040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>
        <v>0</v>
      </c>
      <c r="L12" s="158">
        <v>0</v>
      </c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116688148</v>
      </c>
      <c r="I13" s="209">
        <f>I14+I15</f>
        <v>71764129</v>
      </c>
      <c r="J13" s="202">
        <f t="shared" si="0"/>
        <v>188452277</v>
      </c>
      <c r="K13" s="208">
        <f>K14+K15</f>
        <v>29576844</v>
      </c>
      <c r="L13" s="209">
        <f>L14+L15</f>
        <v>103427963</v>
      </c>
      <c r="M13" s="202">
        <f t="shared" si="1"/>
        <v>133004807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55650928</v>
      </c>
      <c r="I14" s="158">
        <v>50220041</v>
      </c>
      <c r="J14" s="203">
        <f t="shared" si="0"/>
        <v>105870969</v>
      </c>
      <c r="K14" s="157">
        <v>15604176</v>
      </c>
      <c r="L14" s="158">
        <v>99310794</v>
      </c>
      <c r="M14" s="203">
        <f t="shared" si="1"/>
        <v>114914970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61037220</v>
      </c>
      <c r="I15" s="211">
        <f>I16+I17+I18</f>
        <v>21544088</v>
      </c>
      <c r="J15" s="203">
        <f>H15+I15</f>
        <v>82581308</v>
      </c>
      <c r="K15" s="213">
        <f>K16+K17+K18</f>
        <v>13972668</v>
      </c>
      <c r="L15" s="211">
        <f>L16+L17+L18</f>
        <v>4117169</v>
      </c>
      <c r="M15" s="203">
        <f>K15+L15</f>
        <v>18089837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834</v>
      </c>
      <c r="I16" s="160">
        <v>851</v>
      </c>
      <c r="J16" s="204">
        <f aca="true" t="shared" si="2" ref="J16:J58">H16+I16</f>
        <v>1685</v>
      </c>
      <c r="K16" s="159">
        <v>834</v>
      </c>
      <c r="L16" s="160">
        <v>765</v>
      </c>
      <c r="M16" s="204">
        <f aca="true" t="shared" si="3" ref="M16:M58">K16+L16</f>
        <v>1599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61036386</v>
      </c>
      <c r="I17" s="160">
        <v>21543237</v>
      </c>
      <c r="J17" s="204">
        <f t="shared" si="2"/>
        <v>82579623</v>
      </c>
      <c r="K17" s="159">
        <v>13971834</v>
      </c>
      <c r="L17" s="160">
        <v>4116404</v>
      </c>
      <c r="M17" s="205">
        <f t="shared" si="3"/>
        <v>18088238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24932967</v>
      </c>
      <c r="I19" s="209">
        <f>I20+I21+I22+I23</f>
        <v>8762511</v>
      </c>
      <c r="J19" s="202">
        <f t="shared" si="2"/>
        <v>33695478</v>
      </c>
      <c r="K19" s="208">
        <f>K20+K21+K22+K23</f>
        <v>6804268</v>
      </c>
      <c r="L19" s="209">
        <f>L20+L21+L22+L23</f>
        <v>2019148</v>
      </c>
      <c r="M19" s="202">
        <f t="shared" si="3"/>
        <v>8823416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24932967</v>
      </c>
      <c r="I23" s="158">
        <v>8762511</v>
      </c>
      <c r="J23" s="203">
        <f t="shared" si="2"/>
        <v>33695478</v>
      </c>
      <c r="K23" s="157">
        <v>6804268</v>
      </c>
      <c r="L23" s="158">
        <v>2019148</v>
      </c>
      <c r="M23" s="203">
        <f t="shared" si="3"/>
        <v>8823416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230062742</v>
      </c>
      <c r="I24" s="209">
        <f>I25+I26</f>
        <v>489673194</v>
      </c>
      <c r="J24" s="202">
        <f t="shared" si="2"/>
        <v>719735936</v>
      </c>
      <c r="K24" s="208">
        <f>K25+K26</f>
        <v>226009147</v>
      </c>
      <c r="L24" s="209">
        <f>L25+L26</f>
        <v>316302532</v>
      </c>
      <c r="M24" s="202">
        <f t="shared" si="3"/>
        <v>542311679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156699603</v>
      </c>
      <c r="I25" s="158">
        <v>144620571</v>
      </c>
      <c r="J25" s="203">
        <f t="shared" si="2"/>
        <v>301320174</v>
      </c>
      <c r="K25" s="157">
        <v>156857491</v>
      </c>
      <c r="L25" s="158">
        <v>99935196</v>
      </c>
      <c r="M25" s="203">
        <f t="shared" si="3"/>
        <v>256792687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73363139</v>
      </c>
      <c r="I26" s="158">
        <v>345052623</v>
      </c>
      <c r="J26" s="203">
        <f t="shared" si="2"/>
        <v>418415762</v>
      </c>
      <c r="K26" s="157">
        <v>69151656</v>
      </c>
      <c r="L26" s="158">
        <v>216367336</v>
      </c>
      <c r="M26" s="203">
        <f t="shared" si="3"/>
        <v>285518992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31677680</v>
      </c>
      <c r="I27" s="209">
        <f>I28+I31+I34</f>
        <v>0</v>
      </c>
      <c r="J27" s="202">
        <f t="shared" si="2"/>
        <v>31677680</v>
      </c>
      <c r="K27" s="208">
        <f>K28+K31+K34</f>
        <v>21150243</v>
      </c>
      <c r="L27" s="209">
        <f>L28+L31+L34</f>
        <v>0</v>
      </c>
      <c r="M27" s="202">
        <f t="shared" si="3"/>
        <v>21150243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0</v>
      </c>
      <c r="I29" s="161">
        <v>0</v>
      </c>
      <c r="J29" s="203">
        <f t="shared" si="2"/>
        <v>0</v>
      </c>
      <c r="K29" s="147">
        <v>0</v>
      </c>
      <c r="L29" s="161">
        <v>0</v>
      </c>
      <c r="M29" s="203">
        <f t="shared" si="3"/>
        <v>0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0</v>
      </c>
      <c r="I30" s="163">
        <v>0</v>
      </c>
      <c r="J30" s="203">
        <f t="shared" si="2"/>
        <v>0</v>
      </c>
      <c r="K30" s="162">
        <v>0</v>
      </c>
      <c r="L30" s="163">
        <v>0</v>
      </c>
      <c r="M30" s="203">
        <f t="shared" si="3"/>
        <v>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0</v>
      </c>
      <c r="I32" s="161">
        <v>0</v>
      </c>
      <c r="J32" s="203">
        <f t="shared" si="2"/>
        <v>0</v>
      </c>
      <c r="K32" s="147">
        <v>0</v>
      </c>
      <c r="L32" s="161">
        <v>0</v>
      </c>
      <c r="M32" s="203">
        <f t="shared" si="3"/>
        <v>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0</v>
      </c>
      <c r="I33" s="163">
        <v>0</v>
      </c>
      <c r="J33" s="203">
        <f t="shared" si="2"/>
        <v>0</v>
      </c>
      <c r="K33" s="162">
        <v>0</v>
      </c>
      <c r="L33" s="163">
        <v>0</v>
      </c>
      <c r="M33" s="203">
        <f t="shared" si="3"/>
        <v>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31677680</v>
      </c>
      <c r="I34" s="211">
        <f>I35+I36</f>
        <v>0</v>
      </c>
      <c r="J34" s="203">
        <f t="shared" si="2"/>
        <v>31677680</v>
      </c>
      <c r="K34" s="210">
        <f>K35+K36</f>
        <v>21150243</v>
      </c>
      <c r="L34" s="211">
        <f>L35+L36</f>
        <v>0</v>
      </c>
      <c r="M34" s="203">
        <f t="shared" si="3"/>
        <v>21150243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51070210</v>
      </c>
      <c r="I35" s="161">
        <v>0</v>
      </c>
      <c r="J35" s="203">
        <f t="shared" si="2"/>
        <v>51070210</v>
      </c>
      <c r="K35" s="147">
        <v>35106349</v>
      </c>
      <c r="L35" s="161">
        <v>0</v>
      </c>
      <c r="M35" s="203">
        <f t="shared" si="3"/>
        <v>35106349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-19392530</v>
      </c>
      <c r="I36" s="163">
        <v>0</v>
      </c>
      <c r="J36" s="203">
        <f t="shared" si="2"/>
        <v>-19392530</v>
      </c>
      <c r="K36" s="162">
        <v>-13956106</v>
      </c>
      <c r="L36" s="163">
        <v>0</v>
      </c>
      <c r="M36" s="203">
        <f t="shared" si="3"/>
        <v>-13956106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1106078</v>
      </c>
      <c r="I37" s="209">
        <f>I38+I39+I40</f>
        <v>70724</v>
      </c>
      <c r="J37" s="202">
        <f t="shared" si="2"/>
        <v>1176802</v>
      </c>
      <c r="K37" s="208">
        <f>K38+K39+K40</f>
        <v>510603</v>
      </c>
      <c r="L37" s="209">
        <f>L38+L39+L40</f>
        <v>6046</v>
      </c>
      <c r="M37" s="202">
        <f t="shared" si="3"/>
        <v>516649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0</v>
      </c>
      <c r="I38" s="158">
        <v>0</v>
      </c>
      <c r="J38" s="203">
        <f t="shared" si="2"/>
        <v>0</v>
      </c>
      <c r="K38" s="157">
        <v>52333</v>
      </c>
      <c r="L38" s="158">
        <v>0</v>
      </c>
      <c r="M38" s="203">
        <f t="shared" si="3"/>
        <v>52333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584407</v>
      </c>
      <c r="I39" s="158">
        <v>26582</v>
      </c>
      <c r="J39" s="203">
        <f t="shared" si="2"/>
        <v>610989</v>
      </c>
      <c r="K39" s="157">
        <v>290458</v>
      </c>
      <c r="L39" s="158">
        <v>6046</v>
      </c>
      <c r="M39" s="203">
        <f t="shared" si="3"/>
        <v>296504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521671</v>
      </c>
      <c r="I40" s="158">
        <v>44142</v>
      </c>
      <c r="J40" s="203">
        <f t="shared" si="2"/>
        <v>565813</v>
      </c>
      <c r="K40" s="157">
        <v>167812</v>
      </c>
      <c r="L40" s="158">
        <v>0</v>
      </c>
      <c r="M40" s="203">
        <f t="shared" si="3"/>
        <v>167812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23591585</v>
      </c>
      <c r="I44" s="155">
        <v>41424300</v>
      </c>
      <c r="J44" s="202">
        <f t="shared" si="2"/>
        <v>65015885</v>
      </c>
      <c r="K44" s="154">
        <v>17871569</v>
      </c>
      <c r="L44" s="155">
        <v>30051996</v>
      </c>
      <c r="M44" s="202">
        <f t="shared" si="3"/>
        <v>47923565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58991</v>
      </c>
      <c r="I45" s="155">
        <v>61716</v>
      </c>
      <c r="J45" s="202">
        <f t="shared" si="2"/>
        <v>120707</v>
      </c>
      <c r="K45" s="154">
        <v>52208</v>
      </c>
      <c r="L45" s="155">
        <v>52441</v>
      </c>
      <c r="M45" s="202">
        <f t="shared" si="3"/>
        <v>104649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>
        <v>0</v>
      </c>
      <c r="J47" s="203">
        <f t="shared" si="2"/>
        <v>0</v>
      </c>
      <c r="K47" s="157">
        <v>0</v>
      </c>
      <c r="L47" s="158">
        <v>0</v>
      </c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0</v>
      </c>
      <c r="I50" s="158">
        <v>0</v>
      </c>
      <c r="J50" s="203">
        <f t="shared" si="2"/>
        <v>0</v>
      </c>
      <c r="K50" s="157">
        <v>0</v>
      </c>
      <c r="L50" s="158">
        <v>0</v>
      </c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0</v>
      </c>
      <c r="I53" s="158">
        <v>0</v>
      </c>
      <c r="J53" s="203">
        <f t="shared" si="2"/>
        <v>0</v>
      </c>
      <c r="K53" s="157">
        <v>0</v>
      </c>
      <c r="L53" s="158">
        <v>0</v>
      </c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5450956</v>
      </c>
      <c r="I55" s="209">
        <f>I56+I57</f>
        <v>0</v>
      </c>
      <c r="J55" s="202">
        <f t="shared" si="2"/>
        <v>5450956</v>
      </c>
      <c r="K55" s="208">
        <f>K56+K57</f>
        <v>5955760</v>
      </c>
      <c r="L55" s="209">
        <f>L56+L57</f>
        <v>0</v>
      </c>
      <c r="M55" s="202">
        <f t="shared" si="3"/>
        <v>5955760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15370768</v>
      </c>
      <c r="I56" s="158">
        <v>0</v>
      </c>
      <c r="J56" s="203">
        <f t="shared" si="2"/>
        <v>15370768</v>
      </c>
      <c r="K56" s="157">
        <v>13468105</v>
      </c>
      <c r="L56" s="158">
        <v>0</v>
      </c>
      <c r="M56" s="203">
        <f t="shared" si="3"/>
        <v>13468105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-9919812</v>
      </c>
      <c r="I57" s="158">
        <v>0</v>
      </c>
      <c r="J57" s="203">
        <f t="shared" si="2"/>
        <v>-9919812</v>
      </c>
      <c r="K57" s="157">
        <v>-7512345</v>
      </c>
      <c r="L57" s="158">
        <v>0</v>
      </c>
      <c r="M57" s="203">
        <f t="shared" si="3"/>
        <v>-7512345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1329728</v>
      </c>
      <c r="I58" s="155">
        <v>7849</v>
      </c>
      <c r="J58" s="202">
        <f t="shared" si="2"/>
        <v>1337577</v>
      </c>
      <c r="K58" s="154">
        <v>887676</v>
      </c>
      <c r="L58" s="155">
        <v>24974</v>
      </c>
      <c r="M58" s="202">
        <f t="shared" si="3"/>
        <v>912650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443096897</v>
      </c>
      <c r="I60" s="215">
        <f>I58+I55+I52+I49+I46+I45+I44+I41+I37+I27+I24+I19+I13+I9</f>
        <v>634132307</v>
      </c>
      <c r="J60" s="207">
        <f>H60+I60</f>
        <v>1077229204</v>
      </c>
      <c r="K60" s="214">
        <f>K58+K55+K52+K49+K46+K45+K44+K41+K37+K27+K24+K19+K13+K9</f>
        <v>314497909</v>
      </c>
      <c r="L60" s="215">
        <f>L58+L55+L52+L49+L46+L45+L44+L41+L37+L27+L24+L19+L13+L9</f>
        <v>462563140</v>
      </c>
      <c r="M60" s="207">
        <f>K60+L60</f>
        <v>777061049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J9" sqref="J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KAPİTALBANK LTD.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(31.12.2017)</v>
      </c>
      <c r="J7" s="133"/>
      <c r="K7" s="110"/>
      <c r="L7" s="218" t="str">
        <f>Aktifler!L7</f>
        <v>(31.12.2016)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323399886</v>
      </c>
      <c r="I9" s="94">
        <f>I10+I11+I12+I13+I14+I15</f>
        <v>614674666</v>
      </c>
      <c r="J9" s="82">
        <f aca="true" t="shared" si="0" ref="J9:J57">H9+I9</f>
        <v>938074552</v>
      </c>
      <c r="K9" s="93">
        <f>K10+K11+K12+K13+K14+K15</f>
        <v>245981329</v>
      </c>
      <c r="L9" s="94">
        <f>L10+L11+L12+L13+L14+L15</f>
        <v>448763101</v>
      </c>
      <c r="M9" s="82">
        <f aca="true" t="shared" si="1" ref="M9:M57">K9+L9</f>
        <v>694744430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273101439</v>
      </c>
      <c r="I10" s="67">
        <v>427716467</v>
      </c>
      <c r="J10" s="83">
        <f t="shared" si="0"/>
        <v>700817906</v>
      </c>
      <c r="K10" s="66">
        <v>220129472</v>
      </c>
      <c r="L10" s="67">
        <v>302764992</v>
      </c>
      <c r="M10" s="83">
        <f t="shared" si="1"/>
        <v>522894464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7778996</v>
      </c>
      <c r="I11" s="67">
        <v>14655</v>
      </c>
      <c r="J11" s="83">
        <f t="shared" si="0"/>
        <v>7793651</v>
      </c>
      <c r="K11" s="66">
        <v>4904385</v>
      </c>
      <c r="L11" s="67">
        <v>0</v>
      </c>
      <c r="M11" s="83">
        <f t="shared" si="1"/>
        <v>4904385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41007579</v>
      </c>
      <c r="I12" s="67">
        <v>154864457</v>
      </c>
      <c r="J12" s="83">
        <f t="shared" si="0"/>
        <v>195872036</v>
      </c>
      <c r="K12" s="66">
        <v>19691402</v>
      </c>
      <c r="L12" s="67">
        <v>109776996</v>
      </c>
      <c r="M12" s="83">
        <f t="shared" si="1"/>
        <v>129468398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1511872</v>
      </c>
      <c r="I13" s="67">
        <v>2016</v>
      </c>
      <c r="J13" s="83">
        <f t="shared" si="0"/>
        <v>1513888</v>
      </c>
      <c r="K13" s="66">
        <v>1256070</v>
      </c>
      <c r="L13" s="67">
        <v>3152</v>
      </c>
      <c r="M13" s="83">
        <f t="shared" si="1"/>
        <v>1259222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0</v>
      </c>
      <c r="I14" s="67">
        <v>32077071</v>
      </c>
      <c r="J14" s="83">
        <f t="shared" si="0"/>
        <v>32077071</v>
      </c>
      <c r="K14" s="66">
        <v>0</v>
      </c>
      <c r="L14" s="67">
        <v>36217961</v>
      </c>
      <c r="M14" s="83">
        <f t="shared" si="1"/>
        <v>36217961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0</v>
      </c>
      <c r="J18" s="83">
        <f t="shared" si="0"/>
        <v>0</v>
      </c>
      <c r="K18" s="66">
        <v>0</v>
      </c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>
        <v>0</v>
      </c>
      <c r="L21" s="71">
        <v>0</v>
      </c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4856972</v>
      </c>
      <c r="I28" s="94">
        <f>I29+I30+I31</f>
        <v>7116964</v>
      </c>
      <c r="J28" s="82">
        <f t="shared" si="0"/>
        <v>11973936</v>
      </c>
      <c r="K28" s="93">
        <f>K29+K30+K31</f>
        <v>3333811</v>
      </c>
      <c r="L28" s="94">
        <f>L29+L30+L31</f>
        <v>5285634</v>
      </c>
      <c r="M28" s="82">
        <f t="shared" si="1"/>
        <v>8619445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4813076</v>
      </c>
      <c r="I29" s="67">
        <v>7116964</v>
      </c>
      <c r="J29" s="83">
        <f t="shared" si="0"/>
        <v>11930040</v>
      </c>
      <c r="K29" s="66">
        <v>3297717</v>
      </c>
      <c r="L29" s="67">
        <v>5285634</v>
      </c>
      <c r="M29" s="83">
        <f t="shared" si="1"/>
        <v>8583351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0</v>
      </c>
      <c r="L30" s="67">
        <v>0</v>
      </c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43896</v>
      </c>
      <c r="I31" s="67">
        <v>0</v>
      </c>
      <c r="J31" s="83">
        <f t="shared" si="0"/>
        <v>43896</v>
      </c>
      <c r="K31" s="66">
        <v>36094</v>
      </c>
      <c r="L31" s="67">
        <v>0</v>
      </c>
      <c r="M31" s="83">
        <f t="shared" si="1"/>
        <v>36094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>
        <v>0</v>
      </c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1431453</v>
      </c>
      <c r="I35" s="64">
        <v>185856</v>
      </c>
      <c r="J35" s="82">
        <f t="shared" si="0"/>
        <v>1617309</v>
      </c>
      <c r="K35" s="63">
        <v>1067809</v>
      </c>
      <c r="L35" s="64">
        <v>186676</v>
      </c>
      <c r="M35" s="82">
        <f t="shared" si="1"/>
        <v>1254485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>
        <v>0</v>
      </c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1746322</v>
      </c>
      <c r="I37" s="64">
        <v>983326</v>
      </c>
      <c r="J37" s="82">
        <f t="shared" si="0"/>
        <v>2729648</v>
      </c>
      <c r="K37" s="63">
        <v>813648</v>
      </c>
      <c r="L37" s="64">
        <v>719815</v>
      </c>
      <c r="M37" s="82">
        <f t="shared" si="1"/>
        <v>1533463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12555364</v>
      </c>
      <c r="I38" s="94">
        <f>I39+I40+I41+I42</f>
        <v>4977137</v>
      </c>
      <c r="J38" s="82">
        <f t="shared" si="0"/>
        <v>17532501</v>
      </c>
      <c r="K38" s="93">
        <f>K39+K40+K41+K42</f>
        <v>6452574</v>
      </c>
      <c r="L38" s="94">
        <f>L39+L40+L41+L42</f>
        <v>3232830</v>
      </c>
      <c r="M38" s="82">
        <f t="shared" si="1"/>
        <v>9685404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2786791</v>
      </c>
      <c r="I40" s="67">
        <v>4943554</v>
      </c>
      <c r="J40" s="83">
        <f t="shared" si="0"/>
        <v>7730345</v>
      </c>
      <c r="K40" s="66">
        <v>2484289</v>
      </c>
      <c r="L40" s="67">
        <v>3204295</v>
      </c>
      <c r="M40" s="83">
        <f t="shared" si="1"/>
        <v>5688584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9755073</v>
      </c>
      <c r="I41" s="67">
        <v>0</v>
      </c>
      <c r="J41" s="83">
        <f t="shared" si="0"/>
        <v>9755073</v>
      </c>
      <c r="K41" s="66">
        <v>3968285</v>
      </c>
      <c r="L41" s="67">
        <v>0</v>
      </c>
      <c r="M41" s="83">
        <f t="shared" si="1"/>
        <v>3968285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13500</v>
      </c>
      <c r="I42" s="67">
        <v>33583</v>
      </c>
      <c r="J42" s="83">
        <f t="shared" si="0"/>
        <v>47083</v>
      </c>
      <c r="K42" s="66">
        <v>0</v>
      </c>
      <c r="L42" s="67">
        <v>28535</v>
      </c>
      <c r="M42" s="83">
        <f t="shared" si="1"/>
        <v>28535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2821017</v>
      </c>
      <c r="I43" s="64">
        <v>4161284</v>
      </c>
      <c r="J43" s="82">
        <f t="shared" si="0"/>
        <v>6982301</v>
      </c>
      <c r="K43" s="63">
        <v>5139045</v>
      </c>
      <c r="L43" s="64">
        <v>4042245</v>
      </c>
      <c r="M43" s="82">
        <f t="shared" si="1"/>
        <v>9181290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48055918</v>
      </c>
      <c r="I44" s="94">
        <f>I45+I48+I52+I53+I54+I55</f>
        <v>0</v>
      </c>
      <c r="J44" s="82">
        <f t="shared" si="0"/>
        <v>48055918</v>
      </c>
      <c r="K44" s="93">
        <f>K45+K48+K52+K53+K54+K55</f>
        <v>31823961</v>
      </c>
      <c r="L44" s="94">
        <f>L45+L48+L52+L53+L54+L55</f>
        <v>0</v>
      </c>
      <c r="M44" s="82">
        <f t="shared" si="1"/>
        <v>31823961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45000000</v>
      </c>
      <c r="I45" s="98">
        <f>I46+I47</f>
        <v>0</v>
      </c>
      <c r="J45" s="83">
        <f t="shared" si="0"/>
        <v>45000000</v>
      </c>
      <c r="K45" s="97">
        <f>K46+K47</f>
        <v>30000000</v>
      </c>
      <c r="L45" s="98">
        <f>L46+L47</f>
        <v>0</v>
      </c>
      <c r="M45" s="83">
        <f t="shared" si="1"/>
        <v>30000000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50000000</v>
      </c>
      <c r="I46" s="73">
        <v>0</v>
      </c>
      <c r="J46" s="83">
        <f t="shared" si="0"/>
        <v>50000000</v>
      </c>
      <c r="K46" s="72">
        <v>30000000</v>
      </c>
      <c r="L46" s="73">
        <v>0</v>
      </c>
      <c r="M46" s="83">
        <f t="shared" si="1"/>
        <v>30000000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-5000000</v>
      </c>
      <c r="I47" s="71">
        <v>0</v>
      </c>
      <c r="J47" s="83">
        <f t="shared" si="0"/>
        <v>-5000000</v>
      </c>
      <c r="K47" s="70">
        <v>0</v>
      </c>
      <c r="L47" s="71">
        <v>0</v>
      </c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3055918</v>
      </c>
      <c r="I48" s="98">
        <f>I49+I50+I51</f>
        <v>0</v>
      </c>
      <c r="J48" s="83">
        <f t="shared" si="0"/>
        <v>3055918</v>
      </c>
      <c r="K48" s="97">
        <f>K49+K50+K51</f>
        <v>1823961</v>
      </c>
      <c r="L48" s="98">
        <f>L49+L50+L51</f>
        <v>0</v>
      </c>
      <c r="M48" s="83">
        <f t="shared" si="1"/>
        <v>1823961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3055918</v>
      </c>
      <c r="I49" s="75">
        <v>0</v>
      </c>
      <c r="J49" s="83">
        <f t="shared" si="0"/>
        <v>3055918</v>
      </c>
      <c r="K49" s="74">
        <v>1823961</v>
      </c>
      <c r="L49" s="75">
        <v>0</v>
      </c>
      <c r="M49" s="83">
        <f t="shared" si="1"/>
        <v>1823961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0</v>
      </c>
      <c r="I52" s="67">
        <v>0</v>
      </c>
      <c r="J52" s="83">
        <f t="shared" si="0"/>
        <v>0</v>
      </c>
      <c r="K52" s="66">
        <v>0</v>
      </c>
      <c r="L52" s="67">
        <v>0</v>
      </c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/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50263039</v>
      </c>
      <c r="I58" s="94">
        <f>I59+I60</f>
        <v>0</v>
      </c>
      <c r="J58" s="82">
        <f>H58+I58</f>
        <v>50263039</v>
      </c>
      <c r="K58" s="93">
        <f>K59+K60</f>
        <v>20218571</v>
      </c>
      <c r="L58" s="94">
        <f>L59+L60</f>
        <v>0</v>
      </c>
      <c r="M58" s="82">
        <f>K58+L58</f>
        <v>20218571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31276425</v>
      </c>
      <c r="I59" s="67">
        <v>0</v>
      </c>
      <c r="J59" s="83">
        <f>H59+I59</f>
        <v>31276425</v>
      </c>
      <c r="K59" s="66">
        <v>12319564</v>
      </c>
      <c r="L59" s="67">
        <v>0</v>
      </c>
      <c r="M59" s="83">
        <f>K59+L59</f>
        <v>12319564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18986614</v>
      </c>
      <c r="I60" s="67"/>
      <c r="J60" s="83">
        <f>H60+I60</f>
        <v>18986614</v>
      </c>
      <c r="K60" s="66">
        <v>7899007</v>
      </c>
      <c r="L60" s="67">
        <v>0</v>
      </c>
      <c r="M60" s="83">
        <f>K60+L60</f>
        <v>7899007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445129971</v>
      </c>
      <c r="I62" s="100">
        <f>I58+I44+I43+I38+I37+I36+I35+I32+I28+I24+I23+I17+I16+I9</f>
        <v>632099233</v>
      </c>
      <c r="J62" s="89">
        <f>H62+I62</f>
        <v>1077229204</v>
      </c>
      <c r="K62" s="99">
        <f>K58+K44+K43+K38+K37+K36+K35+K32+K28+K24+K17+K16+K9+K23</f>
        <v>314830748</v>
      </c>
      <c r="L62" s="100">
        <f>L58+L44+L43+L38+L37+L36+L35+L32+L28+L24+L23+L17+L16+L9</f>
        <v>462230301</v>
      </c>
      <c r="M62" s="89">
        <f>K62+L62</f>
        <v>777061049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23002583</v>
      </c>
      <c r="I66" s="80">
        <v>20160606</v>
      </c>
      <c r="J66" s="90">
        <f>H66+I66</f>
        <v>43163189</v>
      </c>
      <c r="K66" s="79">
        <v>13844321</v>
      </c>
      <c r="L66" s="80">
        <v>12797145</v>
      </c>
      <c r="M66" s="90">
        <f>K66+L66</f>
        <v>26641466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50954689</v>
      </c>
      <c r="I67" s="80">
        <v>0</v>
      </c>
      <c r="J67" s="90">
        <f>H67+I67</f>
        <v>50954689</v>
      </c>
      <c r="K67" s="79">
        <v>40159350</v>
      </c>
      <c r="L67" s="80">
        <v>0</v>
      </c>
      <c r="M67" s="90">
        <f>K67+L67</f>
        <v>40159350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0</v>
      </c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411363866</v>
      </c>
      <c r="I69" s="81">
        <v>918563443</v>
      </c>
      <c r="J69" s="91">
        <f>H69+I69</f>
        <v>1329927309</v>
      </c>
      <c r="K69" s="79">
        <v>334649522</v>
      </c>
      <c r="L69" s="81">
        <v>524868374</v>
      </c>
      <c r="M69" s="91">
        <f>K69+L69</f>
        <v>859517896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485321138</v>
      </c>
      <c r="I70" s="100">
        <f>I66+I67+I68+I69</f>
        <v>938724049</v>
      </c>
      <c r="J70" s="92">
        <f>H70+I70</f>
        <v>1424045187</v>
      </c>
      <c r="K70" s="99">
        <f>K66+K67+K68+K69</f>
        <v>388653193</v>
      </c>
      <c r="L70" s="100">
        <f>L66+L67+L68+L69</f>
        <v>537665519</v>
      </c>
      <c r="M70" s="89">
        <f>K70+L70</f>
        <v>926318712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KAPİTALBANK LTD.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(31.12.2017)</v>
      </c>
      <c r="I8" s="218" t="str">
        <f>Aktifler!L7</f>
        <v>(31.12.2016)</v>
      </c>
      <c r="J8" s="13"/>
    </row>
    <row r="9" spans="2:10" ht="16.5" thickBot="1">
      <c r="B9" s="38"/>
      <c r="C9" s="39"/>
      <c r="D9" s="39"/>
      <c r="E9" s="39"/>
      <c r="F9" s="39"/>
      <c r="G9" s="45"/>
      <c r="H9" s="14" t="s">
        <v>230</v>
      </c>
      <c r="I9" s="14" t="s">
        <v>230</v>
      </c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98196161</v>
      </c>
      <c r="I10" s="56">
        <f>I11+I19+I20+I25+I28</f>
        <v>62276567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90655488</v>
      </c>
      <c r="I11" s="57">
        <f>I12+I15+I18</f>
        <v>59801075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43408622</v>
      </c>
      <c r="I12" s="58">
        <f>I13+I14</f>
        <v>35321451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30345481</v>
      </c>
      <c r="I13" s="18">
        <v>22788433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13063141</v>
      </c>
      <c r="I14" s="18">
        <v>12533018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47062834</v>
      </c>
      <c r="I15" s="58">
        <f>I16+I17</f>
        <v>24279325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15323612</v>
      </c>
      <c r="I16" s="18">
        <v>9239864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31739222</v>
      </c>
      <c r="I17" s="18">
        <v>15039461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184032</v>
      </c>
      <c r="I18" s="17">
        <v>200299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759032</v>
      </c>
      <c r="I19" s="16">
        <v>539196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5409147</v>
      </c>
      <c r="I20" s="57">
        <f>I21+I22+I23+I24</f>
        <v>1065133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3010091</v>
      </c>
      <c r="I21" s="19">
        <v>842362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167</v>
      </c>
      <c r="I22" s="19">
        <v>1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2398889</v>
      </c>
      <c r="I23" s="19">
        <v>222770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1372494</v>
      </c>
      <c r="I25" s="57">
        <f>I26+I27</f>
        <v>871163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514236</v>
      </c>
      <c r="I26" s="19">
        <v>439017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858258</v>
      </c>
      <c r="I27" s="19">
        <v>432146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52011578</v>
      </c>
      <c r="I30" s="56">
        <f>I31+I37+I44+I45+I50+I51</f>
        <v>38331695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31189724</v>
      </c>
      <c r="I31" s="57">
        <f>I32+I33+I34+I35+I36</f>
        <v>23239927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27370217</v>
      </c>
      <c r="I32" s="19">
        <v>21709724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830221</v>
      </c>
      <c r="I33" s="19">
        <v>207517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2989286</v>
      </c>
      <c r="I34" s="19">
        <v>1322489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0</v>
      </c>
      <c r="I35" s="19">
        <v>197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0</v>
      </c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20821854</v>
      </c>
      <c r="I37" s="57">
        <f>I38+I39+I40+I41+I42+I43</f>
        <v>15006226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15079762</v>
      </c>
      <c r="I38" s="19">
        <v>10414028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72023</v>
      </c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4174511</v>
      </c>
      <c r="I40" s="19">
        <v>2934863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70689</v>
      </c>
      <c r="I41" s="19">
        <v>76591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1424869</v>
      </c>
      <c r="I42" s="19">
        <v>1580744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85542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0</v>
      </c>
      <c r="I46" s="19">
        <v>85542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46184583</v>
      </c>
      <c r="I53" s="60">
        <f>I10-I30</f>
        <v>23944872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35821176</v>
      </c>
      <c r="I55" s="56">
        <f>I56+I60+I61+I62+I63+I64</f>
        <v>22419922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19693175</v>
      </c>
      <c r="I56" s="57">
        <f>I57+I58+I59</f>
        <v>13899473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14055265</v>
      </c>
      <c r="I57" s="19">
        <v>10726475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960418</v>
      </c>
      <c r="I58" s="19">
        <v>654800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4677492</v>
      </c>
      <c r="I59" s="19">
        <v>2518198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8919056</v>
      </c>
      <c r="I61" s="16">
        <v>5285823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7208945</v>
      </c>
      <c r="I64" s="16">
        <v>3234626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40974261</v>
      </c>
      <c r="I66" s="56">
        <f>I67+I71+I72+I73+I74+I75+I76+I77+I78+I79+I80+I81</f>
        <v>30076945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108650</v>
      </c>
      <c r="I67" s="57">
        <f>I68+I69+I70</f>
        <v>39949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108650</v>
      </c>
      <c r="I70" s="19">
        <v>39949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5845232</v>
      </c>
      <c r="I72" s="16">
        <v>2941779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12173257</v>
      </c>
      <c r="I73" s="16">
        <v>8838542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2517870</v>
      </c>
      <c r="I75" s="16">
        <v>1184983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2407466</v>
      </c>
      <c r="I76" s="16">
        <v>2222566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370712</v>
      </c>
      <c r="I77" s="16">
        <v>91609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6380007</v>
      </c>
      <c r="I79" s="16">
        <v>6718949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2367360</v>
      </c>
      <c r="I80" s="16">
        <v>2191312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8803707</v>
      </c>
      <c r="I81" s="16">
        <v>5847256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-5153085</v>
      </c>
      <c r="I83" s="59">
        <f>I55-I66</f>
        <v>-7657023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41031498</v>
      </c>
      <c r="I85" s="22">
        <f>I53+I83</f>
        <v>16287849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9755073</v>
      </c>
      <c r="I87" s="15">
        <v>3968285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31276425</v>
      </c>
      <c r="I89" s="59">
        <f>I85-I87</f>
        <v>12319564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2018-04-25T06:02:19Z</cp:lastPrinted>
  <dcterms:created xsi:type="dcterms:W3CDTF">1998-01-12T17:06:50Z</dcterms:created>
  <dcterms:modified xsi:type="dcterms:W3CDTF">2018-05-04T10:29:11Z</dcterms:modified>
  <cp:category/>
  <cp:version/>
  <cp:contentType/>
  <cp:contentStatus/>
</cp:coreProperties>
</file>