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<sst xmlns="http://schemas.openxmlformats.org/spreadsheetml/2006/main" count="375" uniqueCount="232">
  <si>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</si>
  <si>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</si>
  <si>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</si>
  <si>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</si>
  <si>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</si>
  <si>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</si>
  <si>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</si>
  <si>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</si>
  <si>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</si>
  <si>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</si>
  <si>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</si>
  <si>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</si>
  <si>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</si>
  <si>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</si>
  <si>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</si>
  <si>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</si>
  <si>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</si>
  <si>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</si>
  <si>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</si>
  <si>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</si>
  <si>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</si>
  <si>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</si>
  <si>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</si>
  <si>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</si>
  <si>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</si>
  <si>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</si>
  <si>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</si>
  <si>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</si>
  <si>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</si>
  <si>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</si>
  <si>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</si>
  <si>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</si>
  <si>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</si>
  <si>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</si>
  <si>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</si>
  <si>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</si>
  <si>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</si>
  <si>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</si>
  <si>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</si>
  <si>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</si>
  <si>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</si>
  <si>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</si>
  <si>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</si>
  <si>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</si>
  <si>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</si>
  <si>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</si>
  <si>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</si>
  <si>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</si>
  <si>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</si>
  <si>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</si>
  <si>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</si>
  <si>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</si>
  <si>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</si>
  <si>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</si>
  <si>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</si>
  <si>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</si>
  <si>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</si>
  <si>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</si>
  <si>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</si>
  <si>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</si>
  <si>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</si>
  <si>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</si>
  <si>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</si>
  <si>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</si>
  <si>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</si>
  <si>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</si>
  <si>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</si>
  <si>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</si>
  <si>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</si>
  <si>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</si>
  <si>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</si>
  <si>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</si>
  <si>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</si>
  <si>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</si>
  <si>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</si>
  <si>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</si>
  <si>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</si>
  <si>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</si>
  <si>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</si>
  <si>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</si>
  <si>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</si>
  <si>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</si>
  <si>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</si>
  <si>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</si>
  <si>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</si>
  <si>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</si>
  <si>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</si>
  <si>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</si>
  <si>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</si>
  <si>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</si>
  <si>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</si>
  <si>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</si>
  <si>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</si>
  <si>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</si>
  <si>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</si>
  <si>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</si>
  <si>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</si>
  <si>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</si>
  <si>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</si>
  <si>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</si>
  <si>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</si>
  <si>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</si>
  <si>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</si>
  <si>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</si>
  <si>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</si>
  <si>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</si>
  <si>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</si>
  <si>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</si>
  <si>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</si>
  <si>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</si>
  <si>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</si>
  <si>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</si>
  <si>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</si>
  <si>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</si>
  <si>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</si>
  <si>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</si>
  <si>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</si>
  <si>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</si>
  <si>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</si>
  <si>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</si>
  <si>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</si>
  <si>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</si>
  <si>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</si>
  <si>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</si>
  <si>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</si>
  <si>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</si>
  <si>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</si>
  <si>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</si>
  <si>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</si>
  <si>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</si>
  <si>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</si>
  <si>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</si>
  <si>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</si>
  <si>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</si>
  <si>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</si>
  <si>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</si>
  <si>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</si>
  <si>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</si>
  <si>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</si>
  <si>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</si>
  <si>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</si>
  <si>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</si>
  <si>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</si>
  <si>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</si>
  <si>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</si>
  <si>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</si>
  <si>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</si>
  <si>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</si>
  <si>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</si>
  <si>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</si>
  <si>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</si>
  <si>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</si>
  <si>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</si>
  <si>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</si>
  <si>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</si>
  <si>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</si>
  <si>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</si>
  <si>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</si>
  <si>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</si>
  <si>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</si>
  <si>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</si>
  <si>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</si>
  <si>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</si>
  <si>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</si>
  <si>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</si>
  <si>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</si>
  <si>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</si>
  <si>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</si>
  <si>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</si>
  <si>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</si>
  <si>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</si>
  <si>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</si>
  <si>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</si>
  <si>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</si>
  <si>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</si>
  <si>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</si>
  <si>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</si>
  <si>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</si>
  <si>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</si>
  <si>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</si>
  <si>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</si>
  <si>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</si>
  <si>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</si>
  <si>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</si>
  <si>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</si>
  <si>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</si>
  <si>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</si>
  <si>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</si>
  <si>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</si>
  <si>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</si>
  <si>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</si>
  <si>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</si>
  <si>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</si>
  <si>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</si>
  <si>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</si>
  <si>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</si>
  <si>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</si>
  <si>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</si>
  <si>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</si>
  <si>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</si>
  <si>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</si>
  <si>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</si>
  <si>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</si>
  <si>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</si>
  <si>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</si>
  <si>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</si>
  <si>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</si>
  <si>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</si>
  <si>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</si>
  <si>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</si>
  <si>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</si>
  <si>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</si>
  <si>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</si>
  <si>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</si>
  <si>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</si>
  <si>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</si>
  <si>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</si>
  <si>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</si>
  <si>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</si>
  <si>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</si>
  <si>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</si>
  <si>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</si>
  <si>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</si>
  <si>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</si>
  <si>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</si>
  <si>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</si>
  <si>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</si>
  <si>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</si>
  <si>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</si>
  <si>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ŞEKERBANK (KIBRIS) LİMİTED</t>
  </si>
  <si>
    <t>(31/12/2019)</t>
  </si>
  <si>
    <t>(31/12/2020)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</si>
</sst>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[$¥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93" fontId="10" fillId="33" borderId="18" xfId="0" applyNumberFormat="1" applyFont="1" applyFill="1" applyBorder="1" applyAlignment="1" applyProtection="1">
      <alignment/>
      <protection/>
    </xf>
    <xf numFmtId="193" fontId="10" fillId="33" borderId="19" xfId="0" applyNumberFormat="1" applyFont="1" applyFill="1" applyBorder="1" applyAlignment="1" applyProtection="1">
      <alignment/>
      <protection/>
    </xf>
    <xf numFmtId="193" fontId="10" fillId="33" borderId="20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2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10" fillId="33" borderId="23" xfId="0" applyNumberFormat="1" applyFont="1" applyFill="1" applyBorder="1" applyAlignment="1" applyProtection="1">
      <alignment/>
      <protection/>
    </xf>
    <xf numFmtId="193" fontId="9" fillId="33" borderId="24" xfId="0" applyNumberFormat="1" applyFont="1" applyFill="1" applyBorder="1" applyAlignment="1" applyProtection="1">
      <alignment/>
      <protection/>
    </xf>
    <xf numFmtId="193" fontId="10" fillId="33" borderId="25" xfId="0" applyNumberFormat="1" applyFont="1" applyFill="1" applyBorder="1" applyAlignment="1" applyProtection="1">
      <alignment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28" xfId="0" applyNumberFormat="1" applyFont="1" applyFill="1" applyBorder="1" applyAlignment="1" applyProtection="1">
      <alignment/>
      <protection/>
    </xf>
    <xf numFmtId="193" fontId="9" fillId="33" borderId="29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9" fillId="33" borderId="23" xfId="0" applyNumberFormat="1" applyFont="1" applyFill="1" applyBorder="1" applyAlignment="1" applyProtection="1">
      <alignment/>
      <protection/>
    </xf>
    <xf numFmtId="193" fontId="9" fillId="33" borderId="31" xfId="0" applyNumberFormat="1" applyFont="1" applyFill="1" applyBorder="1" applyAlignment="1" applyProtection="1">
      <alignment/>
      <protection/>
    </xf>
    <xf numFmtId="193" fontId="10" fillId="33" borderId="32" xfId="0" applyNumberFormat="1" applyFont="1" applyFill="1" applyBorder="1" applyAlignment="1" applyProtection="1">
      <alignment/>
      <protection/>
    </xf>
    <xf numFmtId="193" fontId="10" fillId="33" borderId="33" xfId="0" applyNumberFormat="1" applyFont="1" applyFill="1" applyBorder="1" applyAlignment="1" applyProtection="1">
      <alignment/>
      <protection/>
    </xf>
    <xf numFmtId="193" fontId="10" fillId="33" borderId="34" xfId="0" applyNumberFormat="1" applyFont="1" applyFill="1" applyBorder="1" applyAlignment="1" applyProtection="1">
      <alignment/>
      <protection/>
    </xf>
    <xf numFmtId="193" fontId="10" fillId="33" borderId="35" xfId="0" applyNumberFormat="1" applyFont="1" applyFill="1" applyBorder="1" applyAlignment="1" applyProtection="1">
      <alignment/>
      <protection/>
    </xf>
    <xf numFmtId="193" fontId="10" fillId="33" borderId="36" xfId="0" applyNumberFormat="1" applyFont="1" applyFill="1" applyBorder="1" applyAlignment="1" applyProtection="1">
      <alignment/>
      <protection/>
    </xf>
    <xf numFmtId="193" fontId="9" fillId="33" borderId="37" xfId="0" applyNumberFormat="1" applyFont="1" applyFill="1" applyBorder="1" applyAlignment="1" applyProtection="1">
      <alignment/>
      <protection/>
    </xf>
    <xf numFmtId="193" fontId="9" fillId="33" borderId="38" xfId="0" applyNumberFormat="1" applyFont="1" applyFill="1" applyBorder="1" applyAlignment="1" applyProtection="1">
      <alignment/>
      <protection/>
    </xf>
    <xf numFmtId="193" fontId="10" fillId="33" borderId="39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/>
      <protection/>
    </xf>
    <xf numFmtId="193" fontId="9" fillId="33" borderId="41" xfId="0" applyNumberFormat="1" applyFont="1" applyFill="1" applyBorder="1" applyAlignment="1" applyProtection="1">
      <alignment/>
      <protection/>
    </xf>
    <xf numFmtId="193" fontId="9" fillId="33" borderId="42" xfId="0" applyNumberFormat="1" applyFont="1" applyFill="1" applyBorder="1" applyAlignment="1" applyProtection="1">
      <alignment horizontal="left"/>
      <protection/>
    </xf>
    <xf numFmtId="193" fontId="9" fillId="33" borderId="42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 horizontal="center"/>
      <protection/>
    </xf>
    <xf numFmtId="193" fontId="10" fillId="33" borderId="14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14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10" fillId="33" borderId="45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 horizontal="left"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12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left"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center"/>
      <protection/>
    </xf>
    <xf numFmtId="193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48" xfId="0" applyNumberFormat="1" applyFont="1" applyFill="1" applyBorder="1" applyAlignment="1" applyProtection="1">
      <alignment horizontal="center"/>
      <protection/>
    </xf>
    <xf numFmtId="193" fontId="9" fillId="33" borderId="42" xfId="0" applyNumberFormat="1" applyFont="1" applyFill="1" applyBorder="1" applyAlignment="1" applyProtection="1">
      <alignment horizontal="center"/>
      <protection/>
    </xf>
    <xf numFmtId="193" fontId="9" fillId="33" borderId="49" xfId="0" applyNumberFormat="1" applyFont="1" applyFill="1" applyBorder="1" applyAlignment="1" applyProtection="1">
      <alignment horizontal="center"/>
      <protection/>
    </xf>
    <xf numFmtId="193" fontId="10" fillId="33" borderId="11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93" fontId="9" fillId="34" borderId="13" xfId="0" applyNumberFormat="1" applyFont="1" applyFill="1" applyBorder="1" applyAlignment="1" applyProtection="1">
      <alignment/>
      <protection/>
    </xf>
    <xf numFmtId="193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93" fontId="9" fillId="33" borderId="15" xfId="0" applyNumberFormat="1" applyFont="1" applyFill="1" applyBorder="1" applyAlignment="1" applyProtection="1">
      <alignment horizontal="center"/>
      <protection/>
    </xf>
    <xf numFmtId="193" fontId="9" fillId="33" borderId="85" xfId="0" applyNumberFormat="1" applyFont="1" applyFill="1" applyBorder="1" applyAlignment="1" applyProtection="1">
      <alignment/>
      <protection/>
    </xf>
    <xf numFmtId="193" fontId="9" fillId="33" borderId="83" xfId="0" applyNumberFormat="1" applyFont="1" applyFill="1" applyBorder="1" applyAlignment="1" applyProtection="1">
      <alignment/>
      <protection/>
    </xf>
    <xf numFmtId="193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93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10" fillId="33" borderId="73" xfId="0" applyNumberFormat="1" applyFont="1" applyFill="1" applyBorder="1" applyAlignment="1" applyProtection="1">
      <alignment/>
      <protection locked="0"/>
    </xf>
    <xf numFmtId="193" fontId="10" fillId="33" borderId="93" xfId="0" applyNumberFormat="1" applyFont="1" applyFill="1" applyBorder="1" applyAlignment="1" applyProtection="1">
      <alignment/>
      <protection locked="0"/>
    </xf>
    <xf numFmtId="193" fontId="9" fillId="33" borderId="75" xfId="0" applyNumberFormat="1" applyFont="1" applyFill="1" applyBorder="1" applyAlignment="1" applyProtection="1">
      <alignment/>
      <protection locked="0"/>
    </xf>
    <xf numFmtId="193" fontId="9" fillId="33" borderId="91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9" fillId="33" borderId="74" xfId="0" applyNumberFormat="1" applyFont="1" applyFill="1" applyBorder="1" applyAlignment="1" applyProtection="1">
      <alignment/>
      <protection locked="0"/>
    </xf>
    <xf numFmtId="193" fontId="9" fillId="33" borderId="94" xfId="0" applyNumberFormat="1" applyFont="1" applyFill="1" applyBorder="1" applyAlignment="1" applyProtection="1">
      <alignment/>
      <protection locked="0"/>
    </xf>
    <xf numFmtId="193" fontId="9" fillId="33" borderId="76" xfId="0" applyNumberFormat="1" applyFont="1" applyFill="1" applyBorder="1" applyAlignment="1" applyProtection="1">
      <alignment/>
      <protection locked="0"/>
    </xf>
    <xf numFmtId="193" fontId="9" fillId="33" borderId="95" xfId="0" applyNumberFormat="1" applyFont="1" applyFill="1" applyBorder="1" applyAlignment="1" applyProtection="1">
      <alignment/>
      <protection locked="0"/>
    </xf>
    <xf numFmtId="193" fontId="9" fillId="33" borderId="77" xfId="0" applyNumberFormat="1" applyFont="1" applyFill="1" applyBorder="1" applyAlignment="1" applyProtection="1">
      <alignment/>
      <protection locked="0"/>
    </xf>
    <xf numFmtId="193" fontId="9" fillId="33" borderId="96" xfId="0" applyNumberFormat="1" applyFont="1" applyFill="1" applyBorder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9" fillId="33" borderId="34" xfId="0" applyNumberFormat="1" applyFont="1" applyFill="1" applyBorder="1" applyAlignment="1" applyProtection="1">
      <alignment/>
      <protection locked="0"/>
    </xf>
    <xf numFmtId="193" fontId="9" fillId="33" borderId="97" xfId="0" applyNumberFormat="1" applyFont="1" applyFill="1" applyBorder="1" applyAlignment="1" applyProtection="1">
      <alignment/>
      <protection locked="0"/>
    </xf>
    <xf numFmtId="193" fontId="9" fillId="33" borderId="98" xfId="0" applyNumberFormat="1" applyFont="1" applyFill="1" applyBorder="1" applyAlignment="1" applyProtection="1">
      <alignment/>
      <protection locked="0"/>
    </xf>
    <xf numFmtId="193" fontId="10" fillId="33" borderId="20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85" xfId="0" applyNumberFormat="1" applyFont="1" applyFill="1" applyBorder="1" applyAlignment="1" applyProtection="1">
      <alignment/>
      <protection locked="0"/>
    </xf>
    <xf numFmtId="193" fontId="10" fillId="33" borderId="18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99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11" fillId="0" borderId="37" xfId="42" applyNumberFormat="1" applyFont="1" applyBorder="1" applyAlignment="1" applyProtection="1">
      <alignment horizontal="right"/>
      <protection locked="0"/>
    </xf>
    <xf numFmtId="3" fontId="11" fillId="0" borderId="100" xfId="42" applyNumberFormat="1" applyFont="1" applyBorder="1" applyAlignment="1" applyProtection="1">
      <alignment horizontal="right"/>
      <protection locked="0"/>
    </xf>
    <xf numFmtId="3" fontId="11" fillId="0" borderId="101" xfId="42" applyNumberFormat="1" applyFont="1" applyBorder="1" applyAlignment="1" applyProtection="1">
      <alignment horizontal="right"/>
      <protection locked="0"/>
    </xf>
    <xf numFmtId="3" fontId="11" fillId="0" borderId="102" xfId="42" applyNumberFormat="1" applyFont="1" applyBorder="1" applyAlignment="1" applyProtection="1">
      <alignment horizontal="right"/>
      <protection locked="0"/>
    </xf>
    <xf numFmtId="3" fontId="11" fillId="0" borderId="103" xfId="42" applyNumberFormat="1" applyFont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J17" sqref="J17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46" t="s">
        <v>229</v>
      </c>
      <c r="G3" s="246"/>
      <c r="H3" s="246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47" t="s">
        <v>226</v>
      </c>
      <c r="G4" s="247"/>
      <c r="H4" s="247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48" t="s">
        <v>228</v>
      </c>
      <c r="G5" s="248"/>
      <c r="H5" s="248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49" t="s">
        <v>0</v>
      </c>
      <c r="I6" s="250"/>
      <c r="J6" s="250"/>
      <c r="K6" s="249" t="s">
        <v>1</v>
      </c>
      <c r="L6" s="250"/>
      <c r="M6" s="250"/>
      <c r="N6" s="108"/>
    </row>
    <row r="7" spans="1:14" ht="22.5" customHeight="1" thickBot="1">
      <c r="A7" s="198"/>
      <c r="B7" s="111"/>
      <c r="C7" s="251" t="s">
        <v>2</v>
      </c>
      <c r="D7" s="252"/>
      <c r="E7" s="252"/>
      <c r="F7" s="112"/>
      <c r="G7" s="131"/>
      <c r="H7" s="194"/>
      <c r="I7" s="240" t="s">
        <v>231</v>
      </c>
      <c r="J7" s="194"/>
      <c r="K7" s="194"/>
      <c r="L7" s="240" t="s">
        <v>230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2601200</v>
      </c>
      <c r="I9" s="143">
        <f>I10+I11+I12</f>
        <v>1268571</v>
      </c>
      <c r="J9" s="136">
        <f aca="true" t="shared" si="0" ref="J9:J14">H9+I9</f>
        <v>3869771</v>
      </c>
      <c r="K9" s="142">
        <f>K10+K11+K12</f>
        <v>1853390</v>
      </c>
      <c r="L9" s="143">
        <f>L10+L11+L12</f>
        <v>1015802</v>
      </c>
      <c r="M9" s="136">
        <f aca="true" t="shared" si="1" ref="M9:M14">K9+L9</f>
        <v>2869192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41">
        <v>2601200</v>
      </c>
      <c r="I10" s="206"/>
      <c r="J10" s="137">
        <f t="shared" si="0"/>
        <v>2601200</v>
      </c>
      <c r="K10" s="205">
        <v>1853390</v>
      </c>
      <c r="L10" s="206"/>
      <c r="M10" s="137">
        <f t="shared" si="1"/>
        <v>1853390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05"/>
      <c r="I11" s="243">
        <v>1268571</v>
      </c>
      <c r="J11" s="137">
        <f t="shared" si="0"/>
        <v>1268571</v>
      </c>
      <c r="K11" s="205"/>
      <c r="L11" s="206">
        <v>1015802</v>
      </c>
      <c r="M11" s="137">
        <f t="shared" si="1"/>
        <v>1015802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05"/>
      <c r="I12" s="206"/>
      <c r="J12" s="137">
        <f t="shared" si="0"/>
        <v>0</v>
      </c>
      <c r="K12" s="205"/>
      <c r="L12" s="206"/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14382847</v>
      </c>
      <c r="I13" s="143">
        <f>I14+I15</f>
        <v>68864204</v>
      </c>
      <c r="J13" s="136">
        <f t="shared" si="0"/>
        <v>83247051</v>
      </c>
      <c r="K13" s="142">
        <f>K14+K15</f>
        <v>20508438</v>
      </c>
      <c r="L13" s="143">
        <f>L14+L15</f>
        <v>65288568</v>
      </c>
      <c r="M13" s="136">
        <f t="shared" si="1"/>
        <v>85797006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41">
        <v>5602959</v>
      </c>
      <c r="I14" s="244">
        <v>45114274</v>
      </c>
      <c r="J14" s="137">
        <f t="shared" si="0"/>
        <v>50717233</v>
      </c>
      <c r="K14" s="241">
        <v>14984308</v>
      </c>
      <c r="L14" s="244">
        <v>42091062</v>
      </c>
      <c r="M14" s="137">
        <f t="shared" si="1"/>
        <v>57075370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8779888</v>
      </c>
      <c r="I15" s="145">
        <f>I16+I17+I18</f>
        <v>23749930</v>
      </c>
      <c r="J15" s="137">
        <f>H15+I15</f>
        <v>32529818</v>
      </c>
      <c r="K15" s="147">
        <f>K16+K17+K18</f>
        <v>5524130</v>
      </c>
      <c r="L15" s="145">
        <f>L16+L17+L18</f>
        <v>23197506</v>
      </c>
      <c r="M15" s="137">
        <f>K15+L15</f>
        <v>28721636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42">
        <v>575027</v>
      </c>
      <c r="I16" s="245">
        <v>20505936</v>
      </c>
      <c r="J16" s="138">
        <f aca="true" t="shared" si="2" ref="J16:J58">H16+I16</f>
        <v>21080963</v>
      </c>
      <c r="K16" s="242">
        <v>1000015</v>
      </c>
      <c r="L16" s="245">
        <v>19638960</v>
      </c>
      <c r="M16" s="138">
        <f aca="true" t="shared" si="3" ref="M16:M58">K16+L16</f>
        <v>20638975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42">
        <v>8204861</v>
      </c>
      <c r="I17" s="245">
        <v>3243994</v>
      </c>
      <c r="J17" s="138">
        <f t="shared" si="2"/>
        <v>11448855</v>
      </c>
      <c r="K17" s="242">
        <v>4524115</v>
      </c>
      <c r="L17" s="245">
        <v>3558546</v>
      </c>
      <c r="M17" s="139">
        <f t="shared" si="3"/>
        <v>8082661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42">
        <v>0</v>
      </c>
      <c r="I18" s="245">
        <v>0</v>
      </c>
      <c r="J18" s="138">
        <f t="shared" si="2"/>
        <v>0</v>
      </c>
      <c r="K18" s="207"/>
      <c r="L18" s="245">
        <v>0</v>
      </c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7327220</v>
      </c>
      <c r="I19" s="143">
        <f>I20+I21+I22+I23</f>
        <v>515824</v>
      </c>
      <c r="J19" s="136">
        <f t="shared" si="2"/>
        <v>7843044</v>
      </c>
      <c r="K19" s="142">
        <f>K20+K21+K22+K23</f>
        <v>7060211</v>
      </c>
      <c r="L19" s="143">
        <f>L20+L21+L22+L23</f>
        <v>397866</v>
      </c>
      <c r="M19" s="136">
        <f t="shared" si="3"/>
        <v>7458077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/>
      <c r="I20" s="206"/>
      <c r="J20" s="137">
        <f t="shared" si="2"/>
        <v>0</v>
      </c>
      <c r="K20" s="205"/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/>
      <c r="I21" s="206"/>
      <c r="J21" s="137">
        <f t="shared" si="2"/>
        <v>0</v>
      </c>
      <c r="K21" s="205"/>
      <c r="L21" s="206"/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/>
      <c r="I22" s="206"/>
      <c r="J22" s="137">
        <f t="shared" si="2"/>
        <v>0</v>
      </c>
      <c r="K22" s="205"/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05">
        <v>7327220</v>
      </c>
      <c r="I23" s="206">
        <v>515824</v>
      </c>
      <c r="J23" s="137">
        <f t="shared" si="2"/>
        <v>7843044</v>
      </c>
      <c r="K23" s="205">
        <v>7060211</v>
      </c>
      <c r="L23" s="206">
        <v>397866</v>
      </c>
      <c r="M23" s="137">
        <f t="shared" si="3"/>
        <v>7458077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105734070</v>
      </c>
      <c r="I24" s="143">
        <f>I25+I26</f>
        <v>131264729</v>
      </c>
      <c r="J24" s="136">
        <f t="shared" si="2"/>
        <v>236998799</v>
      </c>
      <c r="K24" s="142">
        <f>K25+K26</f>
        <v>74073755</v>
      </c>
      <c r="L24" s="143">
        <f>L25+L26</f>
        <v>108448204</v>
      </c>
      <c r="M24" s="136">
        <f t="shared" si="3"/>
        <v>182521959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05">
        <v>25459156</v>
      </c>
      <c r="I25" s="206">
        <v>45277796</v>
      </c>
      <c r="J25" s="137">
        <f t="shared" si="2"/>
        <v>70736952</v>
      </c>
      <c r="K25" s="205">
        <v>17507675</v>
      </c>
      <c r="L25" s="206">
        <v>32973060</v>
      </c>
      <c r="M25" s="137">
        <f t="shared" si="3"/>
        <v>50480735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05">
        <v>80274914</v>
      </c>
      <c r="I26" s="206">
        <v>85986933</v>
      </c>
      <c r="J26" s="137">
        <f t="shared" si="2"/>
        <v>166261847</v>
      </c>
      <c r="K26" s="205">
        <v>56566080</v>
      </c>
      <c r="L26" s="206">
        <v>75475144</v>
      </c>
      <c r="M26" s="137">
        <f t="shared" si="3"/>
        <v>132041224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27990659</v>
      </c>
      <c r="I27" s="143">
        <f>I28+I31+I34</f>
        <v>0</v>
      </c>
      <c r="J27" s="136">
        <f t="shared" si="2"/>
        <v>27990659</v>
      </c>
      <c r="K27" s="142">
        <f>K28+K31+K34</f>
        <v>27921462</v>
      </c>
      <c r="L27" s="143">
        <f>L28+L31+L34</f>
        <v>0</v>
      </c>
      <c r="M27" s="136">
        <f t="shared" si="3"/>
        <v>27921462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274162</v>
      </c>
      <c r="I28" s="145">
        <f>I29+I30</f>
        <v>0</v>
      </c>
      <c r="J28" s="137">
        <f t="shared" si="2"/>
        <v>274162</v>
      </c>
      <c r="K28" s="144">
        <f>K29+K30</f>
        <v>269537</v>
      </c>
      <c r="L28" s="145">
        <f>L29+L30</f>
        <v>0</v>
      </c>
      <c r="M28" s="137">
        <f t="shared" si="3"/>
        <v>269537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08">
        <v>326310</v>
      </c>
      <c r="I29" s="209"/>
      <c r="J29" s="137">
        <f t="shared" si="2"/>
        <v>326310</v>
      </c>
      <c r="K29" s="208">
        <v>310937</v>
      </c>
      <c r="L29" s="209"/>
      <c r="M29" s="137">
        <f t="shared" si="3"/>
        <v>310937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10">
        <v>-52148</v>
      </c>
      <c r="I30" s="211"/>
      <c r="J30" s="137">
        <f t="shared" si="2"/>
        <v>-52148</v>
      </c>
      <c r="K30" s="210">
        <v>-41400</v>
      </c>
      <c r="L30" s="211"/>
      <c r="M30" s="137">
        <f t="shared" si="3"/>
        <v>-41400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4979</v>
      </c>
      <c r="I31" s="145">
        <f>I32+I33</f>
        <v>0</v>
      </c>
      <c r="J31" s="137">
        <f t="shared" si="2"/>
        <v>4979</v>
      </c>
      <c r="K31" s="146">
        <f>K32+K33</f>
        <v>1093155</v>
      </c>
      <c r="L31" s="145">
        <f>L32+L33</f>
        <v>0</v>
      </c>
      <c r="M31" s="137">
        <f t="shared" si="3"/>
        <v>1093155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08">
        <v>9958</v>
      </c>
      <c r="I32" s="209"/>
      <c r="J32" s="137">
        <f t="shared" si="2"/>
        <v>9958</v>
      </c>
      <c r="K32" s="208">
        <v>1416904</v>
      </c>
      <c r="L32" s="209"/>
      <c r="M32" s="137">
        <f t="shared" si="3"/>
        <v>1416904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10">
        <v>-4979</v>
      </c>
      <c r="I33" s="211"/>
      <c r="J33" s="137">
        <f t="shared" si="2"/>
        <v>-4979</v>
      </c>
      <c r="K33" s="210">
        <v>-323749</v>
      </c>
      <c r="L33" s="211"/>
      <c r="M33" s="137">
        <f t="shared" si="3"/>
        <v>-323749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27711518</v>
      </c>
      <c r="I34" s="145">
        <f>I35+I36</f>
        <v>0</v>
      </c>
      <c r="J34" s="137">
        <f t="shared" si="2"/>
        <v>27711518</v>
      </c>
      <c r="K34" s="144">
        <f>K35+K36</f>
        <v>26558770</v>
      </c>
      <c r="L34" s="145">
        <f>L35+L36</f>
        <v>0</v>
      </c>
      <c r="M34" s="137">
        <f t="shared" si="3"/>
        <v>26558770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08">
        <v>39454231</v>
      </c>
      <c r="I35" s="209"/>
      <c r="J35" s="137">
        <f t="shared" si="2"/>
        <v>39454231</v>
      </c>
      <c r="K35" s="208">
        <v>37632643</v>
      </c>
      <c r="L35" s="209"/>
      <c r="M35" s="137">
        <f t="shared" si="3"/>
        <v>37632643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10">
        <v>-11742713</v>
      </c>
      <c r="I36" s="211"/>
      <c r="J36" s="137">
        <f t="shared" si="2"/>
        <v>-11742713</v>
      </c>
      <c r="K36" s="210">
        <v>-11073873</v>
      </c>
      <c r="L36" s="211"/>
      <c r="M36" s="137">
        <f t="shared" si="3"/>
        <v>-11073873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3327965</v>
      </c>
      <c r="I37" s="143">
        <f>I38+I39+I40</f>
        <v>2781496</v>
      </c>
      <c r="J37" s="136">
        <f t="shared" si="2"/>
        <v>6109461</v>
      </c>
      <c r="K37" s="142">
        <f>K38+K39+K40</f>
        <v>1969598</v>
      </c>
      <c r="L37" s="143">
        <f>L38+L39+L40</f>
        <v>676665</v>
      </c>
      <c r="M37" s="136">
        <f t="shared" si="3"/>
        <v>2646263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05">
        <v>3080066</v>
      </c>
      <c r="I38" s="206">
        <v>2781496</v>
      </c>
      <c r="J38" s="137">
        <f t="shared" si="2"/>
        <v>5861562</v>
      </c>
      <c r="K38" s="205">
        <v>1156183</v>
      </c>
      <c r="L38" s="206">
        <v>676665</v>
      </c>
      <c r="M38" s="137">
        <f t="shared" si="3"/>
        <v>1832848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05">
        <v>215799</v>
      </c>
      <c r="I39" s="206">
        <v>0</v>
      </c>
      <c r="J39" s="137">
        <f t="shared" si="2"/>
        <v>215799</v>
      </c>
      <c r="K39" s="205">
        <v>760901</v>
      </c>
      <c r="L39" s="206"/>
      <c r="M39" s="137">
        <f t="shared" si="3"/>
        <v>760901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05">
        <v>32100</v>
      </c>
      <c r="I40" s="206">
        <v>0</v>
      </c>
      <c r="J40" s="137">
        <f t="shared" si="2"/>
        <v>32100</v>
      </c>
      <c r="K40" s="205">
        <v>52514</v>
      </c>
      <c r="L40" s="206"/>
      <c r="M40" s="137">
        <f t="shared" si="3"/>
        <v>52514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/>
      <c r="I42" s="206"/>
      <c r="J42" s="137">
        <f t="shared" si="2"/>
        <v>0</v>
      </c>
      <c r="K42" s="205"/>
      <c r="L42" s="206"/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/>
      <c r="I43" s="206"/>
      <c r="J43" s="137">
        <f t="shared" si="2"/>
        <v>0</v>
      </c>
      <c r="K43" s="205"/>
      <c r="L43" s="206"/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12">
        <v>3913455</v>
      </c>
      <c r="I44" s="213">
        <v>16260988</v>
      </c>
      <c r="J44" s="136">
        <f t="shared" si="2"/>
        <v>20174443</v>
      </c>
      <c r="K44" s="212">
        <v>7692971</v>
      </c>
      <c r="L44" s="213">
        <v>11839469</v>
      </c>
      <c r="M44" s="136">
        <f t="shared" si="3"/>
        <v>19532440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12">
        <v>869441</v>
      </c>
      <c r="I45" s="213">
        <v>1133353</v>
      </c>
      <c r="J45" s="136">
        <f t="shared" si="2"/>
        <v>2002794</v>
      </c>
      <c r="K45" s="212">
        <v>868142</v>
      </c>
      <c r="L45" s="213">
        <v>719328</v>
      </c>
      <c r="M45" s="136">
        <f t="shared" si="3"/>
        <v>1587470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7350</v>
      </c>
      <c r="I46" s="143">
        <f>I47+I48</f>
        <v>0</v>
      </c>
      <c r="J46" s="136">
        <f t="shared" si="2"/>
        <v>7350</v>
      </c>
      <c r="K46" s="142">
        <f>K47+K48</f>
        <v>7350</v>
      </c>
      <c r="L46" s="143">
        <f>L47+L48</f>
        <v>0</v>
      </c>
      <c r="M46" s="136">
        <f t="shared" si="3"/>
        <v>7350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>
        <v>7350</v>
      </c>
      <c r="I47" s="206"/>
      <c r="J47" s="137">
        <f t="shared" si="2"/>
        <v>7350</v>
      </c>
      <c r="K47" s="205">
        <v>7350</v>
      </c>
      <c r="L47" s="206"/>
      <c r="M47" s="137">
        <f t="shared" si="3"/>
        <v>7350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/>
      <c r="I48" s="206"/>
      <c r="J48" s="137">
        <f t="shared" si="2"/>
        <v>0</v>
      </c>
      <c r="K48" s="205"/>
      <c r="L48" s="206"/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/>
      <c r="I50" s="206"/>
      <c r="J50" s="137">
        <f t="shared" si="2"/>
        <v>0</v>
      </c>
      <c r="K50" s="205"/>
      <c r="L50" s="206"/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/>
      <c r="I51" s="206"/>
      <c r="J51" s="137">
        <f t="shared" si="2"/>
        <v>0</v>
      </c>
      <c r="K51" s="205"/>
      <c r="L51" s="206"/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/>
      <c r="I53" s="206"/>
      <c r="J53" s="137">
        <f t="shared" si="2"/>
        <v>0</v>
      </c>
      <c r="K53" s="205"/>
      <c r="L53" s="206"/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/>
      <c r="I54" s="206"/>
      <c r="J54" s="137">
        <f t="shared" si="2"/>
        <v>0</v>
      </c>
      <c r="K54" s="205"/>
      <c r="L54" s="206"/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3685005</v>
      </c>
      <c r="I55" s="143">
        <f>I56+I57</f>
        <v>0</v>
      </c>
      <c r="J55" s="136">
        <f t="shared" si="2"/>
        <v>3685005</v>
      </c>
      <c r="K55" s="142">
        <f>K56+K57</f>
        <v>4106385</v>
      </c>
      <c r="L55" s="143">
        <f>L56+L57</f>
        <v>0</v>
      </c>
      <c r="M55" s="136">
        <f t="shared" si="3"/>
        <v>4106385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05">
        <v>9415131</v>
      </c>
      <c r="I56" s="206"/>
      <c r="J56" s="137">
        <f>H56+I56</f>
        <v>9415131</v>
      </c>
      <c r="K56" s="205">
        <v>9318408</v>
      </c>
      <c r="L56" s="206"/>
      <c r="M56" s="137">
        <f t="shared" si="3"/>
        <v>9318408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05">
        <v>-5730126</v>
      </c>
      <c r="I57" s="206"/>
      <c r="J57" s="137">
        <f>H57+I57</f>
        <v>-5730126</v>
      </c>
      <c r="K57" s="205">
        <v>-5212023</v>
      </c>
      <c r="L57" s="206"/>
      <c r="M57" s="137">
        <f t="shared" si="3"/>
        <v>-5212023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2">
        <v>4724895</v>
      </c>
      <c r="I58" s="213">
        <v>85503</v>
      </c>
      <c r="J58" s="136">
        <f t="shared" si="2"/>
        <v>4810398</v>
      </c>
      <c r="K58" s="212">
        <v>3473809</v>
      </c>
      <c r="L58" s="213">
        <v>507715</v>
      </c>
      <c r="M58" s="136">
        <f t="shared" si="3"/>
        <v>3981524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8">
        <f>H58+H55+H52+H49+H46+H45+H44+H41+H37+H27+H24+H19+H13+H9</f>
        <v>174564107</v>
      </c>
      <c r="I60" s="239">
        <f>I58+I55+I52+I49+I46+I45+I44+I41+I37+I27+I24+I19+I13+I9</f>
        <v>222174668</v>
      </c>
      <c r="J60" s="141">
        <f>H60+I60</f>
        <v>396738775</v>
      </c>
      <c r="K60" s="238">
        <f>K58+K55+K52+K49+K46+K45+K44+K41+K37+K27+K24+K19+K13+K9</f>
        <v>149535511</v>
      </c>
      <c r="L60" s="239">
        <f>L58+L55+L52+L49+L46+L45+L44+L41+L37+L27+L24+L19+L13+L9</f>
        <v>188893617</v>
      </c>
      <c r="M60" s="141">
        <f>K60+L60</f>
        <v>338429128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0" zoomScaleNormal="70" zoomScalePageLayoutView="0" workbookViewId="0" topLeftCell="A13">
      <selection activeCell="X53" sqref="X53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53" t="str">
        <f>Aktifler!F3</f>
        <v>ŞEKERBANK (KIBRIS) LİMİTED</v>
      </c>
      <c r="G3" s="253"/>
      <c r="H3" s="253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53" t="s">
        <v>226</v>
      </c>
      <c r="G4" s="253"/>
      <c r="H4" s="253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54" t="s">
        <v>228</v>
      </c>
      <c r="G5" s="254"/>
      <c r="H5" s="254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55" t="s">
        <v>0</v>
      </c>
      <c r="I6" s="250"/>
      <c r="J6" s="250"/>
      <c r="K6" s="255" t="s">
        <v>1</v>
      </c>
      <c r="L6" s="250"/>
      <c r="M6" s="250"/>
      <c r="N6" s="89"/>
    </row>
    <row r="7" spans="2:14" ht="22.5" customHeight="1" thickBot="1">
      <c r="B7" s="65"/>
      <c r="C7" s="256" t="s">
        <v>51</v>
      </c>
      <c r="D7" s="252"/>
      <c r="E7" s="67"/>
      <c r="F7" s="67"/>
      <c r="G7" s="66" t="s">
        <v>164</v>
      </c>
      <c r="H7" s="67"/>
      <c r="I7" s="148" t="str">
        <f>Aktifler!I7</f>
        <v>(31/12/2020)</v>
      </c>
      <c r="J7" s="90"/>
      <c r="K7" s="67"/>
      <c r="L7" s="148" t="str">
        <f>Aktifler!L7</f>
        <v>(31/12/2019)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122092393</v>
      </c>
      <c r="I9" s="51">
        <f>I10+I11+I12+I13+I14+I15</f>
        <v>225930063</v>
      </c>
      <c r="J9" s="39">
        <f aca="true" t="shared" si="0" ref="J9:J57">H9+I9</f>
        <v>348022456</v>
      </c>
      <c r="K9" s="50">
        <f>K10+K11+K12+K13+K14+K15</f>
        <v>109500006</v>
      </c>
      <c r="L9" s="51">
        <f>L10+L11+L12+L13+L14+L15</f>
        <v>180420632</v>
      </c>
      <c r="M9" s="39">
        <f aca="true" t="shared" si="1" ref="M9:M57">K9+L9</f>
        <v>289920638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14">
        <v>64815533</v>
      </c>
      <c r="I10" s="215">
        <v>112228756</v>
      </c>
      <c r="J10" s="40">
        <f t="shared" si="0"/>
        <v>177044289</v>
      </c>
      <c r="K10" s="214">
        <v>64501423</v>
      </c>
      <c r="L10" s="215">
        <v>88056289</v>
      </c>
      <c r="M10" s="40">
        <f t="shared" si="1"/>
        <v>152557712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14">
        <v>46274420</v>
      </c>
      <c r="I11" s="215">
        <v>78059613</v>
      </c>
      <c r="J11" s="40">
        <f t="shared" si="0"/>
        <v>124334033</v>
      </c>
      <c r="K11" s="214">
        <v>38008744</v>
      </c>
      <c r="L11" s="215">
        <v>66764818</v>
      </c>
      <c r="M11" s="40">
        <f t="shared" si="1"/>
        <v>104773562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14">
        <v>9293833</v>
      </c>
      <c r="I12" s="215">
        <v>28215525</v>
      </c>
      <c r="J12" s="40">
        <f t="shared" si="0"/>
        <v>37509358</v>
      </c>
      <c r="K12" s="214">
        <v>5990544</v>
      </c>
      <c r="L12" s="215">
        <v>22589477</v>
      </c>
      <c r="M12" s="40">
        <f t="shared" si="1"/>
        <v>28580021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14">
        <v>1701734</v>
      </c>
      <c r="I13" s="215">
        <v>2906722</v>
      </c>
      <c r="J13" s="40">
        <f t="shared" si="0"/>
        <v>4608456</v>
      </c>
      <c r="K13" s="214">
        <v>991662</v>
      </c>
      <c r="L13" s="215">
        <v>862902</v>
      </c>
      <c r="M13" s="40">
        <f t="shared" si="1"/>
        <v>1854564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14">
        <v>6873</v>
      </c>
      <c r="I14" s="215">
        <v>4519447</v>
      </c>
      <c r="J14" s="40">
        <f t="shared" si="0"/>
        <v>4526320</v>
      </c>
      <c r="K14" s="214">
        <v>7633</v>
      </c>
      <c r="L14" s="215">
        <v>2147146</v>
      </c>
      <c r="M14" s="40">
        <f t="shared" si="1"/>
        <v>2154779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14"/>
      <c r="I15" s="215">
        <v>0</v>
      </c>
      <c r="J15" s="40">
        <f t="shared" si="0"/>
        <v>0</v>
      </c>
      <c r="K15" s="214"/>
      <c r="L15" s="215"/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6"/>
      <c r="I16" s="217"/>
      <c r="J16" s="41">
        <f t="shared" si="0"/>
        <v>0</v>
      </c>
      <c r="K16" s="216"/>
      <c r="L16" s="217"/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4000000</v>
      </c>
      <c r="I17" s="53">
        <f>I18+I19</f>
        <v>0</v>
      </c>
      <c r="J17" s="42">
        <f t="shared" si="0"/>
        <v>4000000</v>
      </c>
      <c r="K17" s="52">
        <f>K18+K19</f>
        <v>7500000</v>
      </c>
      <c r="L17" s="53">
        <f>L18+L19</f>
        <v>1782000</v>
      </c>
      <c r="M17" s="42">
        <f t="shared" si="1"/>
        <v>9282000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14">
        <v>4000000</v>
      </c>
      <c r="I18" s="215">
        <v>0</v>
      </c>
      <c r="J18" s="40">
        <f t="shared" si="0"/>
        <v>4000000</v>
      </c>
      <c r="K18" s="214">
        <v>7500000</v>
      </c>
      <c r="L18" s="215">
        <v>1782000</v>
      </c>
      <c r="M18" s="40">
        <f t="shared" si="1"/>
        <v>9282000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0</v>
      </c>
      <c r="J19" s="40">
        <f t="shared" si="0"/>
        <v>0</v>
      </c>
      <c r="K19" s="54">
        <f>K20+K21+K22</f>
        <v>0</v>
      </c>
      <c r="L19" s="55">
        <f>L20+L21+L22</f>
        <v>0</v>
      </c>
      <c r="M19" s="40">
        <f t="shared" si="1"/>
        <v>0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8"/>
      <c r="I20" s="219"/>
      <c r="J20" s="43">
        <f t="shared" si="0"/>
        <v>0</v>
      </c>
      <c r="K20" s="218"/>
      <c r="L20" s="219"/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18"/>
      <c r="I21" s="219"/>
      <c r="J21" s="44">
        <f t="shared" si="0"/>
        <v>0</v>
      </c>
      <c r="K21" s="218"/>
      <c r="L21" s="219"/>
      <c r="M21" s="44">
        <f t="shared" si="1"/>
        <v>0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8"/>
      <c r="I22" s="219"/>
      <c r="J22" s="44">
        <f t="shared" si="0"/>
        <v>0</v>
      </c>
      <c r="K22" s="218"/>
      <c r="L22" s="219"/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20"/>
      <c r="I23" s="221"/>
      <c r="J23" s="39">
        <f t="shared" si="0"/>
        <v>0</v>
      </c>
      <c r="K23" s="220"/>
      <c r="L23" s="221"/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4"/>
      <c r="I25" s="215"/>
      <c r="J25" s="40">
        <f t="shared" si="0"/>
        <v>0</v>
      </c>
      <c r="K25" s="214"/>
      <c r="L25" s="215"/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4"/>
      <c r="I26" s="215"/>
      <c r="J26" s="40">
        <f t="shared" si="0"/>
        <v>0</v>
      </c>
      <c r="K26" s="214"/>
      <c r="L26" s="215"/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4"/>
      <c r="I27" s="215"/>
      <c r="J27" s="40">
        <f t="shared" si="0"/>
        <v>0</v>
      </c>
      <c r="K27" s="214"/>
      <c r="L27" s="215"/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1424324</v>
      </c>
      <c r="I28" s="51">
        <f>I29+I30+I31</f>
        <v>287518</v>
      </c>
      <c r="J28" s="39">
        <f t="shared" si="0"/>
        <v>1711842</v>
      </c>
      <c r="K28" s="50">
        <f>K29+K30+K31</f>
        <v>1425817</v>
      </c>
      <c r="L28" s="51">
        <f>L29+L30+L31</f>
        <v>424660</v>
      </c>
      <c r="M28" s="39">
        <f t="shared" si="1"/>
        <v>1850477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14">
        <v>1416496</v>
      </c>
      <c r="I29" s="215">
        <v>287518</v>
      </c>
      <c r="J29" s="40">
        <f t="shared" si="0"/>
        <v>1704014</v>
      </c>
      <c r="K29" s="214">
        <v>1416913</v>
      </c>
      <c r="L29" s="215">
        <v>424660</v>
      </c>
      <c r="M29" s="40">
        <f t="shared" si="1"/>
        <v>1841573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14">
        <v>7828</v>
      </c>
      <c r="I30" s="215">
        <v>0</v>
      </c>
      <c r="J30" s="40">
        <f t="shared" si="0"/>
        <v>7828</v>
      </c>
      <c r="K30" s="214">
        <v>8904</v>
      </c>
      <c r="L30" s="215"/>
      <c r="M30" s="40">
        <f t="shared" si="1"/>
        <v>8904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14">
        <v>0</v>
      </c>
      <c r="I31" s="215">
        <v>0</v>
      </c>
      <c r="J31" s="40">
        <f t="shared" si="0"/>
        <v>0</v>
      </c>
      <c r="K31" s="214"/>
      <c r="L31" s="215"/>
      <c r="M31" s="40">
        <f t="shared" si="1"/>
        <v>0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4"/>
      <c r="I33" s="215"/>
      <c r="J33" s="40">
        <f t="shared" si="0"/>
        <v>0</v>
      </c>
      <c r="K33" s="214"/>
      <c r="L33" s="215"/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4"/>
      <c r="I34" s="215"/>
      <c r="J34" s="40">
        <f t="shared" si="0"/>
        <v>0</v>
      </c>
      <c r="K34" s="214"/>
      <c r="L34" s="215"/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20">
        <v>453859</v>
      </c>
      <c r="I35" s="221">
        <v>36124</v>
      </c>
      <c r="J35" s="39">
        <f t="shared" si="0"/>
        <v>489983</v>
      </c>
      <c r="K35" s="220">
        <v>455125</v>
      </c>
      <c r="L35" s="221">
        <v>30980</v>
      </c>
      <c r="M35" s="39">
        <f t="shared" si="1"/>
        <v>486105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20"/>
      <c r="I36" s="221"/>
      <c r="J36" s="39">
        <f t="shared" si="0"/>
        <v>0</v>
      </c>
      <c r="K36" s="220"/>
      <c r="L36" s="221"/>
      <c r="M36" s="39">
        <f t="shared" si="1"/>
        <v>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20">
        <v>1359294</v>
      </c>
      <c r="I37" s="221">
        <v>238233</v>
      </c>
      <c r="J37" s="39">
        <f t="shared" si="0"/>
        <v>1597527</v>
      </c>
      <c r="K37" s="220">
        <v>849772</v>
      </c>
      <c r="L37" s="221">
        <v>189235</v>
      </c>
      <c r="M37" s="39">
        <f t="shared" si="1"/>
        <v>1039007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2188279</v>
      </c>
      <c r="I38" s="51">
        <f>I39+I40+I41+I42</f>
        <v>1400746</v>
      </c>
      <c r="J38" s="39">
        <f t="shared" si="0"/>
        <v>3589025</v>
      </c>
      <c r="K38" s="50">
        <f>K39+K40+K41+K42</f>
        <v>1021957</v>
      </c>
      <c r="L38" s="51">
        <f>L39+L40+L41+L42</f>
        <v>1223003</v>
      </c>
      <c r="M38" s="39">
        <f t="shared" si="1"/>
        <v>2244960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14">
        <v>0</v>
      </c>
      <c r="I39" s="215"/>
      <c r="J39" s="40">
        <f t="shared" si="0"/>
        <v>0</v>
      </c>
      <c r="K39" s="214">
        <v>0</v>
      </c>
      <c r="L39" s="215"/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14">
        <v>1135481</v>
      </c>
      <c r="I40" s="215">
        <v>1271320</v>
      </c>
      <c r="J40" s="40">
        <f t="shared" si="0"/>
        <v>2406801</v>
      </c>
      <c r="K40" s="214">
        <v>801626</v>
      </c>
      <c r="L40" s="215">
        <v>1123174</v>
      </c>
      <c r="M40" s="40">
        <f t="shared" si="1"/>
        <v>1924800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14">
        <v>1031648</v>
      </c>
      <c r="I41" s="215"/>
      <c r="J41" s="40">
        <f t="shared" si="0"/>
        <v>1031648</v>
      </c>
      <c r="K41" s="214">
        <v>199181</v>
      </c>
      <c r="L41" s="215"/>
      <c r="M41" s="40">
        <f t="shared" si="1"/>
        <v>199181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14">
        <v>21150</v>
      </c>
      <c r="I42" s="215">
        <v>129426</v>
      </c>
      <c r="J42" s="40">
        <f t="shared" si="0"/>
        <v>150576</v>
      </c>
      <c r="K42" s="214">
        <v>21150</v>
      </c>
      <c r="L42" s="215">
        <v>99829</v>
      </c>
      <c r="M42" s="40">
        <f t="shared" si="1"/>
        <v>120979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20">
        <v>2402527</v>
      </c>
      <c r="I43" s="221">
        <v>515779</v>
      </c>
      <c r="J43" s="39">
        <f t="shared" si="0"/>
        <v>2918306</v>
      </c>
      <c r="K43" s="220">
        <v>1390417</v>
      </c>
      <c r="L43" s="221">
        <v>1059873</v>
      </c>
      <c r="M43" s="39">
        <f t="shared" si="1"/>
        <v>2450290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28131220</v>
      </c>
      <c r="I44" s="51">
        <f>I45+I48+I52+I53+I54+I55</f>
        <v>0</v>
      </c>
      <c r="J44" s="39">
        <f t="shared" si="0"/>
        <v>28131220</v>
      </c>
      <c r="K44" s="50">
        <f>K45+K48+K52+K53+K54+K55</f>
        <v>27980898</v>
      </c>
      <c r="L44" s="51">
        <f>L45+L48+L52+L53+L54+L55</f>
        <v>0</v>
      </c>
      <c r="M44" s="39">
        <f t="shared" si="1"/>
        <v>27980898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26000000</v>
      </c>
      <c r="I45" s="55">
        <f>I46+I47</f>
        <v>0</v>
      </c>
      <c r="J45" s="40">
        <f t="shared" si="0"/>
        <v>26000000</v>
      </c>
      <c r="K45" s="54">
        <f>K46+K47</f>
        <v>26000000</v>
      </c>
      <c r="L45" s="55">
        <f>L46+L47</f>
        <v>0</v>
      </c>
      <c r="M45" s="40">
        <f t="shared" si="1"/>
        <v>26000000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22">
        <v>26000000</v>
      </c>
      <c r="I46" s="223"/>
      <c r="J46" s="40">
        <f t="shared" si="0"/>
        <v>26000000</v>
      </c>
      <c r="K46" s="222">
        <v>26000000</v>
      </c>
      <c r="L46" s="223"/>
      <c r="M46" s="40">
        <f t="shared" si="1"/>
        <v>26000000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8"/>
      <c r="I47" s="219"/>
      <c r="J47" s="40">
        <f t="shared" si="0"/>
        <v>0</v>
      </c>
      <c r="K47" s="218">
        <v>0</v>
      </c>
      <c r="L47" s="219"/>
      <c r="M47" s="40">
        <f t="shared" si="1"/>
        <v>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2090242</v>
      </c>
      <c r="I48" s="55">
        <f>I49+I50+I51</f>
        <v>0</v>
      </c>
      <c r="J48" s="40">
        <f t="shared" si="0"/>
        <v>2090242</v>
      </c>
      <c r="K48" s="54">
        <f>K49+K50+K51</f>
        <v>1939920</v>
      </c>
      <c r="L48" s="55">
        <f>L49+L50+L51</f>
        <v>0</v>
      </c>
      <c r="M48" s="40">
        <f t="shared" si="1"/>
        <v>1939920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24">
        <v>2090242</v>
      </c>
      <c r="I49" s="225"/>
      <c r="J49" s="40">
        <f t="shared" si="0"/>
        <v>2090242</v>
      </c>
      <c r="K49" s="224">
        <v>1939920</v>
      </c>
      <c r="L49" s="225"/>
      <c r="M49" s="40">
        <f t="shared" si="1"/>
        <v>1939920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6"/>
      <c r="I50" s="227"/>
      <c r="J50" s="40">
        <f t="shared" si="0"/>
        <v>0</v>
      </c>
      <c r="K50" s="226"/>
      <c r="L50" s="227"/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6"/>
      <c r="I51" s="227"/>
      <c r="J51" s="40">
        <f t="shared" si="0"/>
        <v>0</v>
      </c>
      <c r="K51" s="226"/>
      <c r="L51" s="227"/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14">
        <v>40978</v>
      </c>
      <c r="I52" s="215"/>
      <c r="J52" s="40">
        <f t="shared" si="0"/>
        <v>40978</v>
      </c>
      <c r="K52" s="214">
        <v>40978</v>
      </c>
      <c r="L52" s="215"/>
      <c r="M52" s="40">
        <f t="shared" si="1"/>
        <v>40978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4"/>
      <c r="I53" s="215"/>
      <c r="J53" s="40">
        <f t="shared" si="0"/>
        <v>0</v>
      </c>
      <c r="K53" s="214"/>
      <c r="L53" s="215"/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4"/>
      <c r="I54" s="215"/>
      <c r="J54" s="40">
        <f t="shared" si="0"/>
        <v>0</v>
      </c>
      <c r="K54" s="214"/>
      <c r="L54" s="215"/>
      <c r="M54" s="40">
        <f t="shared" si="1"/>
        <v>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0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24"/>
      <c r="I56" s="225"/>
      <c r="J56" s="40">
        <f t="shared" si="0"/>
        <v>0</v>
      </c>
      <c r="K56" s="224"/>
      <c r="L56" s="225"/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26"/>
      <c r="I57" s="227"/>
      <c r="J57" s="40">
        <f t="shared" si="0"/>
        <v>0</v>
      </c>
      <c r="K57" s="226"/>
      <c r="L57" s="227"/>
      <c r="M57" s="40">
        <f t="shared" si="1"/>
        <v>0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6278416</v>
      </c>
      <c r="I58" s="51">
        <f>I59+I60</f>
        <v>0</v>
      </c>
      <c r="J58" s="39">
        <f>H58+I58</f>
        <v>6278416</v>
      </c>
      <c r="K58" s="50">
        <f>K59+K60</f>
        <v>3174753</v>
      </c>
      <c r="L58" s="51">
        <f>L59+L60</f>
        <v>0</v>
      </c>
      <c r="M58" s="39">
        <f>K58+L58</f>
        <v>3174753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14">
        <v>3253985</v>
      </c>
      <c r="I59" s="215"/>
      <c r="J59" s="40">
        <f>H59+I59</f>
        <v>3253985</v>
      </c>
      <c r="K59" s="214">
        <v>1503221</v>
      </c>
      <c r="L59" s="215"/>
      <c r="M59" s="40">
        <f>K59+L59</f>
        <v>1503221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4">
        <v>3024431</v>
      </c>
      <c r="I60" s="215"/>
      <c r="J60" s="40">
        <f>H60+I60</f>
        <v>3024431</v>
      </c>
      <c r="K60" s="214">
        <v>1671532</v>
      </c>
      <c r="L60" s="215"/>
      <c r="M60" s="40">
        <f>K60+L60</f>
        <v>1671532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168330312</v>
      </c>
      <c r="I62" s="57">
        <f>I58+I44+I43+I38+I37+I36+I35+I32+I28+I24+I23+I17+I16+I9</f>
        <v>228408463</v>
      </c>
      <c r="J62" s="46">
        <f>H62+I62</f>
        <v>396738775</v>
      </c>
      <c r="K62" s="56">
        <f>K58+K44+K43+K38+K37+K36+K35+K32+K28+K24+K17+K16+K9+K23</f>
        <v>153298745</v>
      </c>
      <c r="L62" s="57">
        <f>L58+L44+L43+L38+L37+L36+L35+L32+L28+L24+L23+L17+L16+L9</f>
        <v>185130383</v>
      </c>
      <c r="M62" s="46">
        <f>K62+L62</f>
        <v>338429128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8"/>
      <c r="I63" s="6"/>
      <c r="J63" s="45"/>
      <c r="K63" s="228"/>
      <c r="L63" s="6"/>
      <c r="M63" s="45"/>
      <c r="N63" s="89"/>
    </row>
    <row r="64" spans="2:14" ht="409.5">
      <c r="B64" s="65"/>
      <c r="C64" s="70" t="s">
        <v>184</v>
      </c>
      <c r="D64" s="67"/>
      <c r="E64" s="67"/>
      <c r="F64" s="73"/>
      <c r="G64" s="166" t="s">
        <v>183</v>
      </c>
      <c r="H64" s="228"/>
      <c r="I64" s="6"/>
      <c r="J64" s="45"/>
      <c r="K64" s="228"/>
      <c r="L64" s="6"/>
      <c r="M64" s="45"/>
      <c r="N64" s="89"/>
    </row>
    <row r="65" spans="2:14" ht="409.5">
      <c r="B65" s="65"/>
      <c r="C65" s="70"/>
      <c r="D65" s="67"/>
      <c r="E65" s="67"/>
      <c r="F65" s="73"/>
      <c r="G65" s="166"/>
      <c r="H65" s="228"/>
      <c r="I65" s="6"/>
      <c r="J65" s="45"/>
      <c r="K65" s="228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29">
        <v>1685026</v>
      </c>
      <c r="I66" s="230">
        <v>4789402</v>
      </c>
      <c r="J66" s="47">
        <f>H66+I66</f>
        <v>6474428</v>
      </c>
      <c r="K66" s="229">
        <v>1491674</v>
      </c>
      <c r="L66" s="230">
        <v>3801557</v>
      </c>
      <c r="M66" s="47">
        <f>K66+L66</f>
        <v>5293231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29">
        <v>72541293</v>
      </c>
      <c r="I67" s="230">
        <v>0</v>
      </c>
      <c r="J67" s="47">
        <f>H67+I67</f>
        <v>72541293</v>
      </c>
      <c r="K67" s="229">
        <v>57752970</v>
      </c>
      <c r="L67" s="230">
        <v>0</v>
      </c>
      <c r="M67" s="47">
        <f>K67+L67</f>
        <v>57752970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29">
        <v>6673157</v>
      </c>
      <c r="I68" s="230">
        <v>5787132</v>
      </c>
      <c r="J68" s="47">
        <f>H68+I68</f>
        <v>12460289</v>
      </c>
      <c r="K68" s="229">
        <v>0</v>
      </c>
      <c r="L68" s="230">
        <v>0</v>
      </c>
      <c r="M68" s="47">
        <f>K68+L68</f>
        <v>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29">
        <v>493557504</v>
      </c>
      <c r="I69" s="231">
        <v>889483627</v>
      </c>
      <c r="J69" s="48">
        <f>H69+I69</f>
        <v>1383041131</v>
      </c>
      <c r="K69" s="229">
        <v>435394114</v>
      </c>
      <c r="L69" s="231">
        <v>699283162</v>
      </c>
      <c r="M69" s="48">
        <f>K69+L69</f>
        <v>1134677276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574456980</v>
      </c>
      <c r="I70" s="57">
        <f>I66+I67+I68+I69</f>
        <v>900060161</v>
      </c>
      <c r="J70" s="49">
        <f>H70+I70</f>
        <v>1474517141</v>
      </c>
      <c r="K70" s="56">
        <f>K66+K67+K68+K69</f>
        <v>494638758</v>
      </c>
      <c r="L70" s="57">
        <f>L66+L67+L68+L69</f>
        <v>703084719</v>
      </c>
      <c r="M70" s="46">
        <f>K70+L70</f>
        <v>1197723477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409.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9">
      <selection activeCell="H87" sqref="H87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53" t="str">
        <f>Pasifler!F3</f>
        <v>ŞEKERBANK (KIBRIS) LİMİTED</v>
      </c>
      <c r="E4" s="257"/>
      <c r="F4" s="257"/>
      <c r="G4" s="16"/>
      <c r="H4" s="67"/>
      <c r="I4" s="67"/>
      <c r="J4" s="180"/>
    </row>
    <row r="5" spans="2:10" ht="15.75">
      <c r="B5" s="14"/>
      <c r="C5" s="15"/>
      <c r="D5" s="257" t="s">
        <v>227</v>
      </c>
      <c r="E5" s="257"/>
      <c r="F5" s="257"/>
      <c r="G5" s="17"/>
      <c r="H5" s="67"/>
      <c r="I5" s="67"/>
      <c r="J5" s="180"/>
    </row>
    <row r="6" spans="2:10" ht="15.75">
      <c r="B6" s="14"/>
      <c r="C6" s="15"/>
      <c r="D6" s="258" t="s">
        <v>228</v>
      </c>
      <c r="E6" s="258"/>
      <c r="F6" s="258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 t="str">
        <f>Aktifler!I7</f>
        <v>(31/12/2020)</v>
      </c>
      <c r="I8" s="148" t="str">
        <f>Aktifler!L7</f>
        <v>(31/12/2019)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27402583</v>
      </c>
      <c r="I10" s="31">
        <f>I11+I19+I20+I25+I28</f>
        <v>32363743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24956657</v>
      </c>
      <c r="I11" s="32">
        <f>I12+I15+I18</f>
        <v>27093306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15120413</v>
      </c>
      <c r="I12" s="33">
        <f>I13+I14</f>
        <v>17756866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32">
        <v>3889408</v>
      </c>
      <c r="I13" s="232">
        <v>7037452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32">
        <v>11231005</v>
      </c>
      <c r="I14" s="232">
        <v>10719414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8862720</v>
      </c>
      <c r="I15" s="33">
        <f>I16+I17</f>
        <v>7836113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32">
        <v>2445888</v>
      </c>
      <c r="I16" s="232">
        <v>2894813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32">
        <v>6416832</v>
      </c>
      <c r="I17" s="232">
        <v>4941300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33">
        <v>973524</v>
      </c>
      <c r="I18" s="233">
        <v>1500327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34">
        <v>207975</v>
      </c>
      <c r="I19" s="234">
        <v>778106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1280364</v>
      </c>
      <c r="I20" s="32">
        <f>I21+I22+I23+I24</f>
        <v>2918287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35">
        <v>468690</v>
      </c>
      <c r="I21" s="235">
        <v>1148694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35">
        <v>760248</v>
      </c>
      <c r="I22" s="235">
        <v>1507640</v>
      </c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35">
        <v>51426</v>
      </c>
      <c r="I23" s="235">
        <v>261953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35">
        <v>0</v>
      </c>
      <c r="I24" s="235">
        <v>0</v>
      </c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634156</v>
      </c>
      <c r="I25" s="32">
        <f>I26+I27</f>
        <v>1014285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35">
        <v>583233</v>
      </c>
      <c r="I26" s="235">
        <v>507030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35">
        <v>50923</v>
      </c>
      <c r="I27" s="235">
        <v>507255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34">
        <v>323431</v>
      </c>
      <c r="I28" s="234">
        <v>559759</v>
      </c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12171705</v>
      </c>
      <c r="I30" s="31">
        <f>I31+I37+I44+I45+I50+I51</f>
        <v>22163506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9610964</v>
      </c>
      <c r="I31" s="32">
        <f>I32+I33+I34+I35+I36</f>
        <v>17763308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35">
        <v>4850106</v>
      </c>
      <c r="I32" s="235">
        <v>8992228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35">
        <v>4271543</v>
      </c>
      <c r="I33" s="235">
        <v>6627374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35">
        <v>413052</v>
      </c>
      <c r="I34" s="235">
        <v>540270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35">
        <v>76263</v>
      </c>
      <c r="I35" s="235">
        <v>1603436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35">
        <v>0</v>
      </c>
      <c r="I36" s="235">
        <v>0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2524241</v>
      </c>
      <c r="I37" s="32">
        <f>I38+I39+I40+I41+I42+I43</f>
        <v>3957977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35">
        <v>1609418</v>
      </c>
      <c r="I38" s="235">
        <v>2298246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35">
        <v>460917</v>
      </c>
      <c r="I39" s="235">
        <v>1251129</v>
      </c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35">
        <v>396906</v>
      </c>
      <c r="I40" s="235">
        <v>329817</v>
      </c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35">
        <v>23606</v>
      </c>
      <c r="I41" s="235">
        <v>18730</v>
      </c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35">
        <v>33394</v>
      </c>
      <c r="I42" s="235">
        <v>60055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35">
        <v>0</v>
      </c>
      <c r="I43" s="235">
        <v>0</v>
      </c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34"/>
      <c r="I44" s="234"/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33887</v>
      </c>
      <c r="I45" s="32">
        <f>I46+I47+I48+I49</f>
        <v>94911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35">
        <v>33887</v>
      </c>
      <c r="I46" s="235">
        <v>94911</v>
      </c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35">
        <v>0</v>
      </c>
      <c r="I47" s="235">
        <v>0</v>
      </c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35">
        <v>0</v>
      </c>
      <c r="I48" s="235">
        <v>0</v>
      </c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35">
        <v>0</v>
      </c>
      <c r="I49" s="235">
        <v>0</v>
      </c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34">
        <v>0</v>
      </c>
      <c r="I50" s="234">
        <v>0</v>
      </c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34">
        <v>2613</v>
      </c>
      <c r="I51" s="234">
        <v>347310</v>
      </c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15230878</v>
      </c>
      <c r="I53" s="35">
        <f>I10-I30</f>
        <v>10200237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42771314</v>
      </c>
      <c r="I55" s="31">
        <f>I56+I60+I61+I62+I63+I64</f>
        <v>40307127</v>
      </c>
      <c r="J55" s="180"/>
    </row>
    <row r="56" spans="2:10" ht="409.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4666712</v>
      </c>
      <c r="I56" s="32">
        <f>I57+I58+I59</f>
        <v>4733338</v>
      </c>
      <c r="J56" s="180"/>
    </row>
    <row r="57" spans="2:10" ht="409.5">
      <c r="B57" s="14"/>
      <c r="C57" s="22"/>
      <c r="D57" s="15" t="s">
        <v>119</v>
      </c>
      <c r="E57" s="15"/>
      <c r="F57" s="15"/>
      <c r="G57" s="171"/>
      <c r="H57" s="235">
        <v>756698</v>
      </c>
      <c r="I57" s="235">
        <v>818280</v>
      </c>
      <c r="J57" s="180"/>
    </row>
    <row r="58" spans="2:10" ht="409.5">
      <c r="B58" s="14"/>
      <c r="C58" s="22"/>
      <c r="D58" s="15" t="s">
        <v>120</v>
      </c>
      <c r="E58" s="15"/>
      <c r="F58" s="15"/>
      <c r="G58" s="171"/>
      <c r="H58" s="235">
        <v>133437</v>
      </c>
      <c r="I58" s="235">
        <v>178514</v>
      </c>
      <c r="J58" s="180"/>
    </row>
    <row r="59" spans="2:10" ht="409.5">
      <c r="B59" s="14"/>
      <c r="C59" s="22"/>
      <c r="D59" s="15" t="s">
        <v>121</v>
      </c>
      <c r="E59" s="15"/>
      <c r="F59" s="15"/>
      <c r="G59" s="171"/>
      <c r="H59" s="235">
        <v>3776577</v>
      </c>
      <c r="I59" s="235">
        <v>3736544</v>
      </c>
      <c r="J59" s="180"/>
    </row>
    <row r="60" spans="2:10" ht="409.5">
      <c r="B60" s="14"/>
      <c r="C60" s="18" t="s">
        <v>7</v>
      </c>
      <c r="D60" s="23" t="s">
        <v>122</v>
      </c>
      <c r="E60" s="15"/>
      <c r="F60" s="15"/>
      <c r="G60" s="170"/>
      <c r="H60" s="234">
        <v>200952</v>
      </c>
      <c r="I60" s="234">
        <v>321039</v>
      </c>
      <c r="J60" s="180"/>
    </row>
    <row r="61" spans="2:10" ht="409.5">
      <c r="B61" s="14"/>
      <c r="C61" s="18" t="s">
        <v>9</v>
      </c>
      <c r="D61" s="15" t="s">
        <v>123</v>
      </c>
      <c r="E61" s="15"/>
      <c r="F61" s="15"/>
      <c r="G61" s="170"/>
      <c r="H61" s="234">
        <v>35121860</v>
      </c>
      <c r="I61" s="234">
        <v>31419251</v>
      </c>
      <c r="J61" s="180"/>
    </row>
    <row r="62" spans="2:10" ht="409.5">
      <c r="B62" s="14"/>
      <c r="C62" s="18" t="s">
        <v>21</v>
      </c>
      <c r="D62" s="23" t="s">
        <v>124</v>
      </c>
      <c r="E62" s="15"/>
      <c r="F62" s="15"/>
      <c r="G62" s="170"/>
      <c r="H62" s="234">
        <v>0</v>
      </c>
      <c r="I62" s="234">
        <v>0</v>
      </c>
      <c r="J62" s="180"/>
    </row>
    <row r="63" spans="2:10" ht="409.5">
      <c r="B63" s="14"/>
      <c r="C63" s="18" t="s">
        <v>55</v>
      </c>
      <c r="D63" s="15" t="s">
        <v>125</v>
      </c>
      <c r="E63" s="15"/>
      <c r="F63" s="15"/>
      <c r="G63" s="170"/>
      <c r="H63" s="234">
        <v>0</v>
      </c>
      <c r="I63" s="234">
        <v>0</v>
      </c>
      <c r="J63" s="180"/>
    </row>
    <row r="64" spans="2:10" ht="409.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34">
        <v>2781790</v>
      </c>
      <c r="I64" s="234">
        <v>3833499</v>
      </c>
      <c r="J64" s="180"/>
    </row>
    <row r="65" spans="2:10" ht="409.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53716559</v>
      </c>
      <c r="I66" s="31">
        <f>I67+I71+I72+I73+I74+I75+I76+I77+I78+I79+I80+I81</f>
        <v>48804962</v>
      </c>
      <c r="J66" s="180"/>
    </row>
    <row r="67" spans="2:10" ht="409.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595957</v>
      </c>
      <c r="I67" s="32">
        <f>I68+I69+I70</f>
        <v>466947</v>
      </c>
      <c r="J67" s="180"/>
    </row>
    <row r="68" spans="2:10" ht="409.5">
      <c r="B68" s="14"/>
      <c r="C68" s="22"/>
      <c r="D68" s="23" t="s">
        <v>127</v>
      </c>
      <c r="E68" s="15"/>
      <c r="F68" s="15"/>
      <c r="G68" s="171"/>
      <c r="H68" s="235">
        <v>0</v>
      </c>
      <c r="I68" s="235"/>
      <c r="J68" s="180"/>
    </row>
    <row r="69" spans="2:10" ht="409.5">
      <c r="B69" s="14"/>
      <c r="C69" s="22"/>
      <c r="D69" s="23" t="s">
        <v>128</v>
      </c>
      <c r="E69" s="15"/>
      <c r="F69" s="15"/>
      <c r="G69" s="171"/>
      <c r="H69" s="235">
        <v>0</v>
      </c>
      <c r="I69" s="235"/>
      <c r="J69" s="180"/>
    </row>
    <row r="70" spans="2:10" ht="409.5">
      <c r="B70" s="14"/>
      <c r="C70" s="22"/>
      <c r="D70" s="15" t="s">
        <v>121</v>
      </c>
      <c r="E70" s="15"/>
      <c r="F70" s="15"/>
      <c r="G70" s="171"/>
      <c r="H70" s="235">
        <v>595957</v>
      </c>
      <c r="I70" s="235">
        <v>466947</v>
      </c>
      <c r="J70" s="180"/>
    </row>
    <row r="71" spans="2:10" ht="409.5">
      <c r="B71" s="14"/>
      <c r="C71" s="18" t="s">
        <v>7</v>
      </c>
      <c r="D71" s="23" t="s">
        <v>129</v>
      </c>
      <c r="E71" s="15"/>
      <c r="F71" s="15"/>
      <c r="G71" s="170"/>
      <c r="H71" s="234">
        <v>0</v>
      </c>
      <c r="I71" s="234">
        <v>0</v>
      </c>
      <c r="J71" s="180"/>
    </row>
    <row r="72" spans="2:10" ht="409.5">
      <c r="B72" s="14"/>
      <c r="C72" s="18" t="s">
        <v>9</v>
      </c>
      <c r="D72" s="23" t="s">
        <v>130</v>
      </c>
      <c r="E72" s="15"/>
      <c r="F72" s="15"/>
      <c r="G72" s="170"/>
      <c r="H72" s="234">
        <v>35014095</v>
      </c>
      <c r="I72" s="234">
        <v>31561136</v>
      </c>
      <c r="J72" s="180"/>
    </row>
    <row r="73" spans="2:10" ht="409.5">
      <c r="B73" s="14"/>
      <c r="C73" s="18" t="s">
        <v>21</v>
      </c>
      <c r="D73" s="15" t="s">
        <v>131</v>
      </c>
      <c r="E73" s="15"/>
      <c r="F73" s="15"/>
      <c r="G73" s="170"/>
      <c r="H73" s="234">
        <v>9821113</v>
      </c>
      <c r="I73" s="234">
        <v>7980236</v>
      </c>
      <c r="J73" s="180"/>
    </row>
    <row r="74" spans="2:10" ht="409.5">
      <c r="B74" s="14"/>
      <c r="C74" s="18" t="s">
        <v>55</v>
      </c>
      <c r="D74" s="15" t="s">
        <v>132</v>
      </c>
      <c r="E74" s="15"/>
      <c r="F74" s="15"/>
      <c r="G74" s="170"/>
      <c r="H74" s="234">
        <v>0</v>
      </c>
      <c r="I74" s="234">
        <v>0</v>
      </c>
      <c r="J74" s="180"/>
    </row>
    <row r="75" spans="2:10" ht="409.5">
      <c r="B75" s="14"/>
      <c r="C75" s="18" t="s">
        <v>57</v>
      </c>
      <c r="D75" s="15" t="s">
        <v>133</v>
      </c>
      <c r="E75" s="15"/>
      <c r="F75" s="15"/>
      <c r="G75" s="170"/>
      <c r="H75" s="234">
        <v>358237</v>
      </c>
      <c r="I75" s="234">
        <v>295768</v>
      </c>
      <c r="J75" s="180"/>
    </row>
    <row r="76" spans="2:10" ht="409.5">
      <c r="B76" s="14"/>
      <c r="C76" s="18" t="s">
        <v>59</v>
      </c>
      <c r="D76" s="15" t="s">
        <v>134</v>
      </c>
      <c r="E76" s="15"/>
      <c r="F76" s="15"/>
      <c r="G76" s="170"/>
      <c r="H76" s="234">
        <v>871235</v>
      </c>
      <c r="I76" s="234">
        <v>988480</v>
      </c>
      <c r="J76" s="180"/>
    </row>
    <row r="77" spans="2:10" ht="409.5">
      <c r="B77" s="14"/>
      <c r="C77" s="18" t="s">
        <v>60</v>
      </c>
      <c r="D77" s="15" t="s">
        <v>135</v>
      </c>
      <c r="E77" s="15"/>
      <c r="F77" s="15"/>
      <c r="G77" s="170"/>
      <c r="H77" s="234">
        <v>167398</v>
      </c>
      <c r="I77" s="234">
        <v>186076</v>
      </c>
      <c r="J77" s="180"/>
    </row>
    <row r="78" spans="2:10" ht="409.5">
      <c r="B78" s="14"/>
      <c r="C78" s="18" t="s">
        <v>136</v>
      </c>
      <c r="D78" s="15" t="s">
        <v>137</v>
      </c>
      <c r="E78" s="15"/>
      <c r="F78" s="15"/>
      <c r="G78" s="170"/>
      <c r="H78" s="234">
        <v>0</v>
      </c>
      <c r="I78" s="234">
        <v>0</v>
      </c>
      <c r="J78" s="180"/>
    </row>
    <row r="79" spans="2:10" ht="409.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34">
        <v>780327</v>
      </c>
      <c r="I79" s="234">
        <v>1449425</v>
      </c>
      <c r="J79" s="180"/>
    </row>
    <row r="80" spans="2:10" ht="409.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34">
        <v>1762773</v>
      </c>
      <c r="I80" s="234">
        <v>1495620</v>
      </c>
      <c r="J80" s="180"/>
    </row>
    <row r="81" spans="2:10" ht="409.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34">
        <v>4345424</v>
      </c>
      <c r="I81" s="234">
        <v>4381274</v>
      </c>
      <c r="J81" s="180"/>
    </row>
    <row r="82" spans="2:10" ht="409.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-10945245</v>
      </c>
      <c r="I83" s="34">
        <f>I55-I66</f>
        <v>-8497835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4285633</v>
      </c>
      <c r="I85" s="34">
        <f>I53+I83</f>
        <v>1702402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36"/>
      <c r="I86" s="236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37">
        <v>1031648</v>
      </c>
      <c r="I87" s="237">
        <v>199181</v>
      </c>
      <c r="J87" s="180"/>
    </row>
    <row r="88" spans="2:10" ht="409.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3253985</v>
      </c>
      <c r="I89" s="34">
        <f>I85-I87</f>
        <v>1503221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Seyit Türkmen</cp:lastModifiedBy>
  <cp:lastPrinted>2007-03-28T11:08:29Z</cp:lastPrinted>
  <dcterms:created xsi:type="dcterms:W3CDTF">1998-01-12T17:06:50Z</dcterms:created>
  <dcterms:modified xsi:type="dcterms:W3CDTF">2021-06-14T10:28:02Z</dcterms:modified>
  <cp:category/>
  <cp:version/>
  <cp:contentType/>
  <cp:contentStatus/>
</cp:coreProperties>
</file>